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C2B" lockStructure="1"/>
  <bookViews>
    <workbookView visibility="visible" minimized="0" showHorizontalScroll="1" showVerticalScroll="1" showSheetTabs="1" tabRatio="600" firstSheet="0" activeTab="0" autoFilterDateGrouping="1"/>
  </bookViews>
  <sheets>
    <sheet xmlns:r="http://schemas.openxmlformats.org/officeDocument/2006/relationships" name="1. Contexte &amp; mission" sheetId="1" state="visible" r:id="rId1"/>
    <sheet xmlns:r="http://schemas.openxmlformats.org/officeDocument/2006/relationships" name="2. Reconstitution" sheetId="2" state="visible" r:id="rId2"/>
    <sheet xmlns:r="http://schemas.openxmlformats.org/officeDocument/2006/relationships" name="3. Marge &amp; démarque" sheetId="3" state="visible" r:id="rId3"/>
    <sheet xmlns:r="http://schemas.openxmlformats.org/officeDocument/2006/relationships" name="4. Références &amp; rotation" sheetId="4" state="visible" r:id="rId4"/>
    <sheet xmlns:r="http://schemas.openxmlformats.org/officeDocument/2006/relationships" name="5. Tableau de bord" sheetId="5" state="visible" r:id="rId5"/>
    <sheet xmlns:r="http://schemas.openxmlformats.org/officeDocument/2006/relationships" name="6. Décomposer &amp; agir" sheetId="6" state="visible" r:id="rId6"/>
    <sheet xmlns:r="http://schemas.openxmlformats.org/officeDocument/2006/relationships" name="7. Équipe &amp; plan" sheetId="7" state="visible" r:id="rId7"/>
    <sheet xmlns:r="http://schemas.openxmlformats.org/officeDocument/2006/relationships" name="8. Mon score" sheetId="8" state="visible" r:id="rId8"/>
    <sheet xmlns:r="http://schemas.openxmlformats.org/officeDocument/2006/relationships" name="9. Corrigé commenté" sheetId="9" state="visible" r:id="rId9"/>
    <sheet xmlns:r="http://schemas.openxmlformats.org/officeDocument/2006/relationships" name="REF" sheetId="10" state="hidden" r:id="rId10"/>
  </sheets>
  <definedNames/>
  <calcPr calcId="124519" fullCalcOnLoad="1"/>
</workbook>
</file>

<file path=xl/styles.xml><?xml version="1.0" encoding="utf-8"?>
<styleSheet xmlns="http://schemas.openxmlformats.org/spreadsheetml/2006/main">
  <numFmts count="13">
    <numFmt numFmtId="164" formatCode="#,##0;\-#,##0;&quot;&quot;"/>
    <numFmt numFmtId="165" formatCode="0.0%"/>
    <numFmt numFmtId="166" formatCode="0.00;\-0.00;&quot;&quot;"/>
    <numFmt numFmtId="167" formatCode="#,##0.00&quot; €&quot;;\-#,##0.00&quot; €&quot;;&quot;&quot;"/>
    <numFmt numFmtId="168" formatCode="#,##0&quot; €&quot;"/>
    <numFmt numFmtId="169" formatCode="#,##0&quot; €&quot;;\-#,##0&quot; €&quot;;&quot;&quot;"/>
    <numFmt numFmtId="170" formatCode="#,##0.00&quot; €&quot;"/>
    <numFmt numFmtId="171" formatCode="#,##0;\-#,##0;&quot;0&quot;"/>
    <numFmt numFmtId="172" formatCode="0.00&quot; pt&quot;;\-0.00&quot; pt&quot;;0.00&quot; pt&quot;"/>
    <numFmt numFmtId="173" formatCode="0.00;\-0.00;&quot;0&quot;"/>
    <numFmt numFmtId="174" formatCode="#,##0.00&quot; €&quot;;\-#,##0.00&quot; €&quot;;&quot;0 €&quot;"/>
    <numFmt numFmtId="175" formatCode="#,##0&quot; €&quot;;\-#,##0&quot; €&quot;;&quot;0 €&quot;"/>
    <numFmt numFmtId="176" formatCode="#,##0.00&quot; €/h&quot;"/>
  </numFmts>
  <fonts count="13">
    <font>
      <name val="Calibri"/>
      <family val="2"/>
      <color theme="1"/>
      <sz val="11"/>
      <scheme val="minor"/>
    </font>
    <font>
      <name val="Calibri"/>
      <b val="1"/>
      <color rgb="00FFFFFF"/>
      <sz val="15"/>
    </font>
    <font>
      <name val="Calibri"/>
      <b val="1"/>
      <color rgb="001A3A5C"/>
      <sz val="10"/>
    </font>
    <font>
      <name val="Calibri"/>
      <color rgb="00334155"/>
      <sz val="10"/>
    </font>
    <font>
      <name val="Calibri"/>
      <b val="1"/>
      <color rgb="00166534"/>
      <sz val="10"/>
    </font>
    <font>
      <name val="Calibri"/>
      <color rgb="00334155"/>
      <sz val="9.5"/>
    </font>
    <font>
      <name val="Calibri"/>
      <b val="1"/>
      <color rgb="00FFFFFF"/>
      <sz val="10"/>
    </font>
    <font>
      <name val="Calibri"/>
      <color rgb="001A3A5C"/>
      <sz val="10"/>
    </font>
    <font>
      <name val="Calibri"/>
      <b val="1"/>
      <color rgb="00FFFFFF"/>
      <sz val="13"/>
    </font>
    <font>
      <name val="Calibri"/>
      <color rgb="00334155"/>
      <sz val="9"/>
    </font>
    <font>
      <name val="Calibri"/>
      <b val="1"/>
      <color rgb="001A3A5C"/>
      <sz val="11"/>
    </font>
    <font>
      <name val="Calibri"/>
      <b val="1"/>
      <color rgb="00334155"/>
      <sz val="10"/>
    </font>
    <font>
      <name val="Calibri"/>
      <b val="1"/>
      <color rgb="001A3A5C"/>
      <sz val="9.5"/>
    </font>
  </fonts>
  <fills count="16">
    <fill>
      <patternFill/>
    </fill>
    <fill>
      <patternFill patternType="gray125"/>
    </fill>
    <fill>
      <patternFill patternType="solid">
        <fgColor rgb="001A3A5C"/>
        <bgColor rgb="001A3A5C"/>
      </patternFill>
    </fill>
    <fill>
      <patternFill patternType="solid">
        <fgColor rgb="002ABEAA"/>
        <bgColor rgb="002ABEAA"/>
      </patternFill>
    </fill>
    <fill>
      <patternFill patternType="solid">
        <fgColor rgb="00F4F8FC"/>
        <bgColor rgb="00F4F8FC"/>
      </patternFill>
    </fill>
    <fill>
      <patternFill patternType="solid">
        <fgColor rgb="00DCFCE7"/>
        <bgColor rgb="00DCFCE7"/>
      </patternFill>
    </fill>
    <fill>
      <patternFill patternType="solid">
        <fgColor rgb="00FFF7E0"/>
        <bgColor rgb="00FFF7E0"/>
      </patternFill>
    </fill>
    <fill>
      <patternFill patternType="solid">
        <fgColor rgb="00FFF59D"/>
        <bgColor rgb="00FFF59D"/>
      </patternFill>
    </fill>
    <fill>
      <patternFill patternType="solid">
        <fgColor rgb="00D6E4F7"/>
        <bgColor rgb="00D6E4F7"/>
      </patternFill>
    </fill>
    <fill>
      <patternFill patternType="solid">
        <fgColor rgb="00CCCCCC"/>
        <bgColor rgb="00CCCCCC"/>
      </patternFill>
    </fill>
    <fill>
      <patternFill patternType="solid">
        <fgColor rgb="00EEF3F9"/>
        <bgColor rgb="00EEF3F9"/>
      </patternFill>
    </fill>
    <fill>
      <patternFill patternType="solid">
        <fgColor rgb="00D3F1EA"/>
        <bgColor rgb="00D3F1EA"/>
      </patternFill>
    </fill>
    <fill>
      <patternFill patternType="solid">
        <fgColor rgb="001E6FB5"/>
        <bgColor rgb="001E6FB5"/>
      </patternFill>
    </fill>
    <fill>
      <patternFill patternType="solid">
        <fgColor rgb="00F97316"/>
        <bgColor rgb="00F97316"/>
      </patternFill>
    </fill>
    <fill>
      <patternFill patternType="solid">
        <fgColor rgb="00EF4444"/>
        <bgColor rgb="00EF4444"/>
      </patternFill>
    </fill>
    <fill>
      <patternFill patternType="solid">
        <fgColor rgb="00FEE2E2"/>
        <bgColor rgb="00FEE2E2"/>
      </patternFill>
    </fill>
  </fills>
  <borders count="2">
    <border>
      <left/>
      <right/>
      <top/>
      <bottom/>
      <diagonal/>
    </border>
    <border>
      <left style="thin">
        <color rgb="00B8C4D4"/>
      </left>
      <right style="thin">
        <color rgb="00B8C4D4"/>
      </right>
      <top style="thin">
        <color rgb="00B8C4D4"/>
      </top>
      <bottom style="thin">
        <color rgb="00B8C4D4"/>
      </bottom>
    </border>
  </borders>
  <cellStyleXfs count="1">
    <xf numFmtId="0" fontId="0" fillId="0" borderId="0"/>
  </cellStyleXfs>
  <cellXfs count="65">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xf>
    <xf numFmtId="0" fontId="2" fillId="0" borderId="0" applyAlignment="1" pivotButton="0" quotePrefix="0" xfId="0">
      <alignment vertical="center"/>
    </xf>
    <xf numFmtId="0" fontId="3" fillId="4" borderId="0" applyAlignment="1" pivotButton="0" quotePrefix="0" xfId="0">
      <alignment vertical="center" wrapText="1"/>
    </xf>
    <xf numFmtId="0" fontId="3" fillId="0" borderId="0" applyAlignment="1" pivotButton="0" quotePrefix="0" xfId="0">
      <alignment vertical="center" wrapText="1"/>
    </xf>
    <xf numFmtId="0" fontId="4" fillId="5" borderId="0" applyAlignment="1" pivotButton="0" quotePrefix="0" xfId="0">
      <alignment vertical="center" wrapText="1"/>
    </xf>
    <xf numFmtId="0" fontId="3" fillId="6" borderId="0" applyAlignment="1" pivotButton="0" quotePrefix="0" xfId="0">
      <alignment vertical="center" wrapText="1"/>
    </xf>
    <xf numFmtId="0" fontId="5" fillId="7" borderId="1" applyAlignment="1" pivotButton="0" quotePrefix="0" xfId="0">
      <alignment vertical="center" wrapText="1"/>
    </xf>
    <xf numFmtId="0" fontId="5" fillId="8" borderId="1" applyAlignment="1" pivotButton="0" quotePrefix="0" xfId="0">
      <alignment vertical="center" wrapText="1"/>
    </xf>
    <xf numFmtId="0" fontId="5" fillId="9" borderId="1" applyAlignment="1" pivotButton="0" quotePrefix="0" xfId="0">
      <alignment vertical="center" wrapText="1"/>
    </xf>
    <xf numFmtId="0" fontId="5" fillId="5" borderId="1" applyAlignment="1" pivotButton="0" quotePrefix="0" xfId="0">
      <alignment vertical="center" wrapText="1"/>
    </xf>
    <xf numFmtId="0" fontId="2" fillId="10" borderId="0" applyAlignment="1" pivotButton="0" quotePrefix="0" xfId="0">
      <alignment vertical="center"/>
    </xf>
    <xf numFmtId="0" fontId="6" fillId="2" borderId="1" applyAlignment="1" pivotButton="0" quotePrefix="0" xfId="0">
      <alignment horizontal="center" vertical="center" wrapText="1"/>
    </xf>
    <xf numFmtId="0" fontId="2" fillId="10" borderId="1" applyAlignment="1" pivotButton="0" quotePrefix="0" xfId="0">
      <alignment vertical="center" wrapText="1"/>
    </xf>
    <xf numFmtId="164" fontId="7" fillId="10" borderId="1" applyAlignment="1" pivotButton="0" quotePrefix="0" xfId="0">
      <alignment horizontal="center" vertical="center"/>
    </xf>
    <xf numFmtId="165" fontId="7" fillId="10" borderId="1" applyAlignment="1" pivotButton="0" quotePrefix="0" xfId="0">
      <alignment horizontal="center" vertical="center"/>
    </xf>
    <xf numFmtId="166" fontId="7" fillId="10" borderId="1" applyAlignment="1" pivotButton="0" quotePrefix="0" xfId="0">
      <alignment horizontal="center" vertical="center"/>
    </xf>
    <xf numFmtId="167" fontId="7" fillId="10" borderId="1" applyAlignment="1" pivotButton="0" quotePrefix="0" xfId="0">
      <alignment horizontal="center" vertical="center"/>
    </xf>
    <xf numFmtId="168" fontId="7" fillId="10" borderId="1" applyAlignment="1" pivotButton="0" quotePrefix="0" xfId="0">
      <alignment horizontal="center" vertical="center"/>
    </xf>
    <xf numFmtId="0" fontId="5" fillId="0" borderId="1" applyAlignment="1" pivotButton="0" quotePrefix="0" xfId="0">
      <alignment vertical="center" wrapText="1"/>
    </xf>
    <xf numFmtId="0" fontId="5" fillId="4" borderId="1" applyAlignment="1" pivotButton="0" quotePrefix="0" xfId="0">
      <alignment vertical="center" wrapText="1"/>
    </xf>
    <xf numFmtId="0" fontId="2" fillId="11" borderId="0" applyAlignment="1" pivotButton="0" quotePrefix="0" xfId="0">
      <alignment vertical="center" wrapText="1"/>
    </xf>
    <xf numFmtId="0" fontId="8" fillId="2" borderId="0" applyAlignment="1" pivotButton="0" quotePrefix="0" xfId="0">
      <alignment vertical="center"/>
    </xf>
    <xf numFmtId="164" fontId="7" fillId="8" borderId="1" applyAlignment="1" pivotButton="0" quotePrefix="0" xfId="0">
      <alignment horizontal="center" vertical="center"/>
    </xf>
    <xf numFmtId="0" fontId="2" fillId="5" borderId="1" applyAlignment="1" pivotButton="0" quotePrefix="0" xfId="0">
      <alignment horizontal="center" vertical="center"/>
    </xf>
    <xf numFmtId="169" fontId="7" fillId="8" borderId="1" applyAlignment="1" pivotButton="0" quotePrefix="0" xfId="0">
      <alignment horizontal="center" vertical="center"/>
    </xf>
    <xf numFmtId="167" fontId="7" fillId="8" borderId="1" applyAlignment="1" pivotButton="0" quotePrefix="0" xfId="0">
      <alignment horizontal="center" vertical="center"/>
    </xf>
    <xf numFmtId="166" fontId="7" fillId="8" borderId="1" applyAlignment="1" pivotButton="0" quotePrefix="0" xfId="0">
      <alignment horizontal="center" vertical="center"/>
    </xf>
    <xf numFmtId="0" fontId="2" fillId="11" borderId="1" applyAlignment="1" pivotButton="0" quotePrefix="0" xfId="0">
      <alignment vertical="center" wrapText="1"/>
    </xf>
    <xf numFmtId="10" fontId="7" fillId="8" borderId="1" applyAlignment="1" pivotButton="0" quotePrefix="0" xfId="0">
      <alignment horizontal="center" vertical="center"/>
    </xf>
    <xf numFmtId="168" fontId="7" fillId="8" borderId="1" applyAlignment="1" pivotButton="0" quotePrefix="0" xfId="0">
      <alignment horizontal="center" vertical="center"/>
    </xf>
    <xf numFmtId="0" fontId="7" fillId="0" borderId="0" applyAlignment="1" pivotButton="0" quotePrefix="0" xfId="0">
      <alignment vertical="center"/>
    </xf>
    <xf numFmtId="168" fontId="7" fillId="9" borderId="1" applyAlignment="1" pivotButton="0" quotePrefix="0" xfId="0">
      <alignment horizontal="center" vertical="center"/>
    </xf>
    <xf numFmtId="170" fontId="7" fillId="9" borderId="1" applyAlignment="1" pivotButton="0" quotePrefix="0" xfId="0">
      <alignment horizontal="center" vertical="center"/>
    </xf>
    <xf numFmtId="167" fontId="7" fillId="7" borderId="1" applyAlignment="1" pivotButton="0" quotePrefix="0" xfId="0">
      <alignment horizontal="center" vertical="center"/>
    </xf>
    <xf numFmtId="164" fontId="7" fillId="9" borderId="1" applyAlignment="1" pivotButton="0" quotePrefix="0" xfId="0">
      <alignment horizontal="center" vertical="center"/>
    </xf>
    <xf numFmtId="171" fontId="7" fillId="8" borderId="1" applyAlignment="1" pivotButton="0" quotePrefix="0" xfId="0">
      <alignment horizontal="center" vertical="center"/>
    </xf>
    <xf numFmtId="165" fontId="7" fillId="8" borderId="1" applyAlignment="1" pivotButton="0" quotePrefix="0" xfId="0">
      <alignment horizontal="center" vertical="center"/>
    </xf>
    <xf numFmtId="0" fontId="2" fillId="7" borderId="1" applyAlignment="1" pivotButton="0" quotePrefix="0" xfId="0">
      <alignment horizontal="center" vertical="center"/>
    </xf>
    <xf numFmtId="165" fontId="7" fillId="9" borderId="1" applyAlignment="1" pivotButton="0" quotePrefix="0" xfId="0">
      <alignment horizontal="center" vertical="center"/>
    </xf>
    <xf numFmtId="172" fontId="7" fillId="8" borderId="1" applyAlignment="1" pivotButton="0" quotePrefix="0" xfId="0">
      <alignment horizontal="center" vertical="center"/>
    </xf>
    <xf numFmtId="166" fontId="7" fillId="9" borderId="1" applyAlignment="1" pivotButton="0" quotePrefix="0" xfId="0">
      <alignment horizontal="center" vertical="center"/>
    </xf>
    <xf numFmtId="173" fontId="7" fillId="8" borderId="1" applyAlignment="1" pivotButton="0" quotePrefix="0" xfId="0">
      <alignment horizontal="center" vertical="center"/>
    </xf>
    <xf numFmtId="167" fontId="7" fillId="9" borderId="1" applyAlignment="1" pivotButton="0" quotePrefix="0" xfId="0">
      <alignment horizontal="center" vertical="center"/>
    </xf>
    <xf numFmtId="174" fontId="7" fillId="8" borderId="1" applyAlignment="1" pivotButton="0" quotePrefix="0" xfId="0">
      <alignment horizontal="center" vertical="center"/>
    </xf>
    <xf numFmtId="169" fontId="7" fillId="9" borderId="1" applyAlignment="1" pivotButton="0" quotePrefix="0" xfId="0">
      <alignment horizontal="center" vertical="center"/>
    </xf>
    <xf numFmtId="175" fontId="7" fillId="8" borderId="1" applyAlignment="1" pivotButton="0" quotePrefix="0" xfId="0">
      <alignment horizontal="center" vertical="center"/>
    </xf>
    <xf numFmtId="10" fontId="7" fillId="9" borderId="1" applyAlignment="1" pivotButton="0" quotePrefix="0" xfId="0">
      <alignment horizontal="center" vertical="center"/>
    </xf>
    <xf numFmtId="0" fontId="7" fillId="7" borderId="1" applyAlignment="1" pivotButton="0" quotePrefix="0" xfId="0">
      <alignment vertical="center" wrapText="1"/>
    </xf>
    <xf numFmtId="176" fontId="7" fillId="8" borderId="1" applyAlignment="1" pivotButton="0" quotePrefix="0" xfId="0">
      <alignment horizontal="center" vertical="center"/>
    </xf>
    <xf numFmtId="0" fontId="6" fillId="12" borderId="0" applyAlignment="1" pivotButton="0" quotePrefix="0" xfId="0">
      <alignment vertical="center"/>
    </xf>
    <xf numFmtId="0" fontId="9" fillId="4" borderId="1" applyAlignment="1" pivotButton="0" quotePrefix="0" xfId="0">
      <alignment vertical="center" wrapText="1"/>
    </xf>
    <xf numFmtId="0" fontId="6" fillId="13" borderId="0" applyAlignment="1" pivotButton="0" quotePrefix="0" xfId="0">
      <alignment vertical="center"/>
    </xf>
    <xf numFmtId="0" fontId="6" fillId="14" borderId="0" applyAlignment="1" pivotButton="0" quotePrefix="0" xfId="0">
      <alignment vertical="center"/>
    </xf>
    <xf numFmtId="1" fontId="2" fillId="5" borderId="1" applyAlignment="1" pivotButton="0" quotePrefix="0" xfId="0">
      <alignment horizontal="center" vertical="center"/>
    </xf>
    <xf numFmtId="1" fontId="2" fillId="15" borderId="1" applyAlignment="1" pivotButton="0" quotePrefix="0" xfId="0">
      <alignment horizontal="center" vertical="center"/>
    </xf>
    <xf numFmtId="1" fontId="7" fillId="4" borderId="1" applyAlignment="1" pivotButton="0" quotePrefix="0" xfId="0">
      <alignment horizontal="center" vertical="center"/>
    </xf>
    <xf numFmtId="0" fontId="10" fillId="11" borderId="1" applyAlignment="1" pivotButton="0" quotePrefix="0" xfId="0">
      <alignment vertical="center"/>
    </xf>
    <xf numFmtId="1" fontId="10" fillId="11" borderId="1" applyAlignment="1" pivotButton="0" quotePrefix="0" xfId="0">
      <alignment horizontal="center" vertical="center"/>
    </xf>
    <xf numFmtId="0" fontId="11" fillId="6" borderId="0" applyAlignment="1" pivotButton="0" quotePrefix="0" xfId="0">
      <alignment vertical="center" wrapText="1"/>
    </xf>
    <xf numFmtId="0" fontId="3" fillId="0" borderId="1" applyAlignment="1" pivotButton="0" quotePrefix="0" xfId="0">
      <alignment vertical="center" wrapText="1"/>
    </xf>
    <xf numFmtId="0" fontId="3" fillId="4" borderId="1" applyAlignment="1" pivotButton="0" quotePrefix="0" xfId="0">
      <alignment vertical="center" wrapText="1"/>
    </xf>
    <xf numFmtId="0" fontId="12" fillId="10" borderId="1" applyAlignment="1" pivotButton="0" quotePrefix="0" xfId="0">
      <alignment vertical="center" wrapText="1"/>
    </xf>
    <xf numFmtId="0" fontId="6" fillId="2" borderId="1" applyAlignment="1" pivotButton="0" quotePrefix="0" xfId="0">
      <alignment vertical="center"/>
    </xf>
  </cellXfs>
  <cellStyles count="1">
    <cellStyle name="Normal" xfId="0" builtinId="0" hidden="0"/>
  </cellStyles>
  <dxfs count="2">
    <dxf>
      <font>
        <name val="Calibri"/>
        <b val="1"/>
        <color rgb="00166534"/>
        <sz val="10"/>
      </font>
      <fill>
        <patternFill patternType="solid">
          <fgColor rgb="00DCFCE7"/>
          <bgColor rgb="00DCFCE7"/>
        </patternFill>
      </fill>
    </dxf>
    <dxf>
      <font>
        <name val="Calibri"/>
        <b val="1"/>
        <color rgb="00B91C1C"/>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C46"/>
  <sheetViews>
    <sheetView showGridLines="0" workbookViewId="0">
      <selection activeCell="A1" sqref="A1"/>
    </sheetView>
  </sheetViews>
  <sheetFormatPr baseColWidth="8" defaultRowHeight="15"/>
  <cols>
    <col width="64" customWidth="1" min="1" max="1"/>
    <col width="17" customWidth="1" min="2" max="2"/>
    <col width="17" customWidth="1" min="3" max="3"/>
  </cols>
  <sheetData>
    <row r="1" ht="30" customHeight="1">
      <c r="A1" s="1" t="inlineStr">
        <is>
          <t>RÉVISION AUTONOME — CORNER BEAUTÉ « L’INSTANT BEAUTÉ »  —  mois de novembre</t>
        </is>
      </c>
    </row>
    <row r="2" ht="18" customHeight="1">
      <c r="A2" s="2" t="inlineStr">
        <is>
          <t>BC01 · comp. 1.4 — Assistant manager d’unité marchande · classeur AUTOCORRIGÉ</t>
        </is>
      </c>
    </row>
    <row r="3" ht="19.5" customHeight="1">
      <c r="A3" s="3" t="inlineStr">
        <is>
          <t>Nom :</t>
        </is>
      </c>
      <c r="C3" s="3" t="inlineStr">
        <is>
          <t>Prénom :</t>
        </is>
      </c>
    </row>
    <row r="5">
      <c r="A5" s="3" t="inlineStr">
        <is>
          <t>Contexte</t>
        </is>
      </c>
    </row>
    <row r="6" ht="68" customHeight="1">
      <c r="A6" s="4" t="inlineStr">
        <is>
          <t>Vous êtes assistant manager du corner beauté &amp; parfumerie « L’Instant Beauté », implanté dans une galerie marchande. Novembre est terminé. Pour lancer les coffrets de Noël, l’équipe a construit tout le mois autour d’une mise en avant massive des coffrets, au détriment des ventes de soins à l’unité. Votre manager vous annonce que « le mois est très bon : le chiffre d’affaires dépasse l’objectif ». Vous, vous voulez vérifier jusqu’où cette phrase est vraie. À partir des seuls relevés ci-dessous, reconstituez vos indicateurs, construisez votre tableau de bord, expliquez les écarts et proposez un plan.</t>
        </is>
      </c>
    </row>
    <row r="8" ht="42" customHeight="1">
      <c r="A8" s="5" t="inlineStr">
        <is>
          <t>Votre mission :  feuille 2) reconstituer les indicateurs clients  ·  feuille 3) dérouler la cascade de marge  ·  feuille 4) travailler trois références et la rotation  ·  feuille 5) construire le tableau de bord d’analyse  ·  feuille 6) décomposer les écarts et prioriser  ·  feuille 7) équipe et plan d’action.</t>
        </is>
      </c>
    </row>
    <row r="10" ht="42" customHeight="1">
      <c r="A10" s="6" t="inlineStr">
        <is>
          <t>Ce classeur se corrige tout seul. Chaque zone de réponse est suivie d’une colonne « Contrôle » : dès que vous saisissez une valeur, elle affiche ✓ (juste) ou ✗ (à revoir). La feuille « 8. Mon score » compte vos réussites feuille par feuille. Le contrôle accepte le résultat sous ses deux formes usuelles pour les pourcentages (0,34 ou 34).</t>
        </is>
      </c>
    </row>
    <row r="11" ht="30" customHeight="1">
      <c r="A11" s="7" t="inlineStr">
        <is>
          <t>Il ne remplace pas le raisonnement : un ✗ vous dit qu’il y a une erreur, pas laquelle. Reprenez la formule, pas le résultat. Et détaillez toujours vos calculs — écrivez l’opération (=1080*1,6), jamais le seul chiffre.</t>
        </is>
      </c>
    </row>
    <row r="13">
      <c r="A13" s="3" t="inlineStr">
        <is>
          <t>Code couleur des cases :</t>
        </is>
      </c>
    </row>
    <row r="14" ht="16" customHeight="1">
      <c r="A14" s="8" t="inlineStr">
        <is>
          <t>Case JAUNE — saisie directe : recopie, choix, ou calcul détaillé (ex. =2040*20). Sans référence à une autre feuille.</t>
        </is>
      </c>
    </row>
    <row r="15" ht="16" customHeight="1">
      <c r="A15" s="9" t="inlineStr">
        <is>
          <t>Case BLEUE — formule Excel exigée, construite à partir de cellules de la même feuille (ex. =C7-B7).</t>
        </is>
      </c>
    </row>
    <row r="16" ht="16" customHeight="1">
      <c r="A16" s="10" t="inlineStr">
        <is>
          <t>Case GRISE — report automatique depuis une autre feuille : ne la modifiez pas, mais utilisez-la dans vos formules.</t>
        </is>
      </c>
    </row>
    <row r="17" ht="16" customHeight="1">
      <c r="A17" s="11" t="inlineStr">
        <is>
          <t>Colonne CONTRÔLE — remplie automatiquement : ✓ la valeur est juste, ✗ elle est à revoir, vide = pas encore répondu.</t>
        </is>
      </c>
    </row>
    <row r="19" ht="18" customHeight="1">
      <c r="A19" s="12" t="inlineStr">
        <is>
          <t>①  Activité commerciale du mois — relevés de caisse et du compteur d’entrées</t>
        </is>
      </c>
    </row>
    <row r="20" ht="28" customHeight="1">
      <c r="A20" s="13" t="inlineStr">
        <is>
          <t>Élément relevé</t>
        </is>
      </c>
      <c r="B20" s="13" t="inlineStr">
        <is>
          <t>Prévu</t>
        </is>
      </c>
      <c r="C20" s="13" t="inlineStr">
        <is>
          <t>Réel</t>
        </is>
      </c>
    </row>
    <row r="21">
      <c r="A21" s="14" t="inlineStr">
        <is>
          <t>Compteur d’entrées du corner (entrées + sorties)</t>
        </is>
      </c>
      <c r="B21" s="15" t="n">
        <v>6800</v>
      </c>
      <c r="C21" s="15" t="n">
        <v>7200</v>
      </c>
    </row>
    <row r="22">
      <c r="A22" s="14" t="inlineStr">
        <is>
          <t>Taux de transformation (part des visiteurs qui achètent)</t>
        </is>
      </c>
      <c r="B22" s="16" t="n">
        <v>0.3</v>
      </c>
      <c r="C22" s="16" t="n">
        <v>0.3</v>
      </c>
    </row>
    <row r="23">
      <c r="A23" s="14" t="inlineStr">
        <is>
          <t>Indice de vente (nombre d’articles par ticket)</t>
        </is>
      </c>
      <c r="B23" s="17" t="n">
        <v>2</v>
      </c>
      <c r="C23" s="17" t="n">
        <v>1.6</v>
      </c>
    </row>
    <row r="24">
      <c r="A24" s="14" t="inlineStr">
        <is>
          <t>Prix de vente moyen HT par article</t>
        </is>
      </c>
      <c r="B24" s="18" t="n">
        <v>20</v>
      </c>
      <c r="C24" s="18" t="n">
        <v>25</v>
      </c>
    </row>
    <row r="25">
      <c r="A25" s="14" t="inlineStr">
        <is>
          <t>Coût d’achat moyen HT par article</t>
        </is>
      </c>
      <c r="B25" s="18" t="n">
        <v>12</v>
      </c>
      <c r="C25" s="18" t="n">
        <v>16.5</v>
      </c>
    </row>
    <row r="27" ht="18" customHeight="1">
      <c r="A27" s="12" t="inlineStr">
        <is>
          <t>②  Suivi de la démarque</t>
        </is>
      </c>
    </row>
    <row r="28" ht="28" customHeight="1">
      <c r="A28" s="13" t="inlineStr">
        <is>
          <t>Élément relevé</t>
        </is>
      </c>
      <c r="B28" s="13" t="inlineStr">
        <is>
          <t>Prévu</t>
        </is>
      </c>
      <c r="C28" s="13" t="inlineStr">
        <is>
          <t>Réel</t>
        </is>
      </c>
    </row>
    <row r="29">
      <c r="A29" s="14" t="inlineStr">
        <is>
          <t>Démarque connue — casse, testeurs, retours (cahier de casse)</t>
        </is>
      </c>
      <c r="B29" s="19" t="n">
        <v>400</v>
      </c>
      <c r="C29" s="19" t="n">
        <v>320</v>
      </c>
    </row>
    <row r="30">
      <c r="A30" s="14" t="inlineStr">
        <is>
          <t>Démarque totale — écart constaté à l’inventaire (théorique – réel)</t>
        </is>
      </c>
      <c r="B30" s="19" t="n">
        <v>600</v>
      </c>
      <c r="C30" s="19" t="n">
        <v>1400</v>
      </c>
    </row>
    <row r="32" ht="18" customHeight="1">
      <c r="A32" s="12" t="inlineStr">
        <is>
          <t>③  Heures et présence — relevé du planning</t>
        </is>
      </c>
    </row>
    <row r="33" ht="28" customHeight="1">
      <c r="A33" s="13" t="inlineStr">
        <is>
          <t>Élément relevé</t>
        </is>
      </c>
      <c r="B33" s="13" t="inlineStr">
        <is>
          <t>Prévu</t>
        </is>
      </c>
      <c r="C33" s="13" t="inlineStr">
        <is>
          <t>Réel</t>
        </is>
      </c>
    </row>
    <row r="34">
      <c r="A34" s="14" t="inlineStr">
        <is>
          <t>Heures travaillées sur le mois</t>
        </is>
      </c>
      <c r="B34" s="15" t="n">
        <v>500</v>
      </c>
      <c r="C34" s="15" t="n">
        <v>480</v>
      </c>
    </row>
    <row r="35">
      <c r="A35" s="14" t="inlineStr">
        <is>
          <t>Heures d’absence non remplacées (sur les heures planifiées)</t>
        </is>
      </c>
      <c r="B35" s="15" t="n">
        <v>0</v>
      </c>
      <c r="C35" s="15" t="n">
        <v>24</v>
      </c>
    </row>
    <row r="36">
      <c r="A36" s="14" t="inlineStr">
        <is>
          <t>Base d’un temps plein (35 h × 52 ÷ 12)</t>
        </is>
      </c>
      <c r="B36" s="17" t="n">
        <v>151.67</v>
      </c>
      <c r="C36" s="17" t="n">
        <v>151.67</v>
      </c>
    </row>
    <row r="38" ht="18" customHeight="1">
      <c r="A38" s="12" t="inlineStr">
        <is>
          <t>④  Les observations du mois — à garder pour la recherche des causes</t>
        </is>
      </c>
    </row>
    <row r="39" ht="15" customHeight="1">
      <c r="A39" s="20" t="inlineStr">
        <is>
          <t>·  Toute la vitrine et la table centrale ont été consacrées aux coffrets de Noël pendant les quatre semaines.</t>
        </is>
      </c>
    </row>
    <row r="40" ht="15" customHeight="1">
      <c r="A40" s="21" t="inlineStr">
        <is>
          <t>·  L’objectif communiqué à l’équipe en brief était un objectif de chiffre d’affaires, jamais de marge.</t>
        </is>
      </c>
    </row>
    <row r="41" ht="15" customHeight="1">
      <c r="A41" s="20" t="inlineStr">
        <is>
          <t>·  Les deux conseillères formées au diagnostic de peau ont été mobilisées en caisse le samedi.</t>
        </is>
      </c>
    </row>
    <row r="42" ht="15" customHeight="1">
      <c r="A42" s="21" t="inlineStr">
        <is>
          <t>·  Le linéaire parfums est resté en libre-service, sans dispositif antivol, après le retrait des boîtiers.</t>
        </is>
      </c>
    </row>
    <row r="43" ht="15" customHeight="1">
      <c r="A43" s="20" t="inlineStr">
        <is>
          <t>·  Aucun inventaire tournant n’a été fait entre le 1er et le 30 ; seul l’inventaire de fin de mois a eu lieu.</t>
        </is>
      </c>
    </row>
    <row r="44" ht="15" customHeight="1">
      <c r="A44" s="21" t="inlineStr">
        <is>
          <t>·  La vente complémentaire (un soin ajouté au coffret) ne figurait sur aucun support d’animation.</t>
        </is>
      </c>
    </row>
    <row r="46" ht="30" customHeight="1">
      <c r="A46" s="22" t="inlineStr">
        <is>
          <t>Un chiffre d’affaires au vert ne prouve pas que le mois a été rentable. Ce classeur est construit pour vous le faire découvrir vous-même — allez jusqu’à la marge commerciale avant de conclure.</t>
        </is>
      </c>
    </row>
  </sheetData>
  <mergeCells count="21">
    <mergeCell ref="A41:C41"/>
    <mergeCell ref="A46:C46"/>
    <mergeCell ref="A27:C27"/>
    <mergeCell ref="A2:C2"/>
    <mergeCell ref="A42:C42"/>
    <mergeCell ref="A32:C32"/>
    <mergeCell ref="A8:C8"/>
    <mergeCell ref="A14:C14"/>
    <mergeCell ref="A17:C17"/>
    <mergeCell ref="A43:C43"/>
    <mergeCell ref="A38:C38"/>
    <mergeCell ref="A10:C10"/>
    <mergeCell ref="A19:C19"/>
    <mergeCell ref="A44:C44"/>
    <mergeCell ref="A40:C40"/>
    <mergeCell ref="A39:C39"/>
    <mergeCell ref="A15:C15"/>
    <mergeCell ref="A11:C11"/>
    <mergeCell ref="A1:C1"/>
    <mergeCell ref="A6:C6"/>
    <mergeCell ref="A16:C16"/>
  </mergeCells>
  <pageMargins left="0.75" right="0.75" top="1" bottom="1" header="0.5" footer="0.5"/>
  <pageSetup orientation="landscape" fitToHeight="0" fitToWidth="1"/>
</worksheet>
</file>

<file path=xl/worksheets/sheet10.xml><?xml version="1.0" encoding="utf-8"?>
<worksheet xmlns="http://schemas.openxmlformats.org/spreadsheetml/2006/main">
  <sheetPr>
    <outlinePr summaryBelow="1" summaryRight="1"/>
    <pageSetUpPr/>
  </sheetPr>
  <dimension ref="A1:C131"/>
  <sheetViews>
    <sheetView workbookViewId="0">
      <selection activeCell="A1" sqref="A1"/>
    </sheetView>
  </sheetViews>
  <sheetFormatPr baseColWidth="8" defaultRowHeight="15"/>
  <cols>
    <col width="22" customWidth="1" min="1" max="1"/>
    <col width="22" customWidth="1" min="2" max="2"/>
    <col width="8" customWidth="1" min="3" max="3"/>
  </cols>
  <sheetData>
    <row r="1">
      <c r="A1" s="64" t="inlineStr">
        <is>
          <t>clé</t>
        </is>
      </c>
      <c r="B1" s="64" t="inlineStr">
        <is>
          <t>valeur</t>
        </is>
      </c>
      <c r="C1" s="64" t="inlineStr">
        <is>
          <t>type</t>
        </is>
      </c>
    </row>
    <row r="2">
      <c r="A2" s="32" t="inlineStr">
        <is>
          <t>f2_passage_o</t>
        </is>
      </c>
      <c r="B2" s="32" t="n">
        <v>3400</v>
      </c>
      <c r="C2" s="32" t="inlineStr">
        <is>
          <t>n</t>
        </is>
      </c>
    </row>
    <row r="3">
      <c r="A3" s="32" t="inlineStr">
        <is>
          <t>f2_passage_r</t>
        </is>
      </c>
      <c r="B3" s="32" t="n">
        <v>3600</v>
      </c>
      <c r="C3" s="32" t="inlineStr">
        <is>
          <t>n</t>
        </is>
      </c>
    </row>
    <row r="4">
      <c r="A4" s="32" t="inlineStr">
        <is>
          <t>f2_tickets_o</t>
        </is>
      </c>
      <c r="B4" s="32" t="n">
        <v>1020</v>
      </c>
      <c r="C4" s="32" t="inlineStr">
        <is>
          <t>n</t>
        </is>
      </c>
    </row>
    <row r="5">
      <c r="A5" s="32" t="inlineStr">
        <is>
          <t>f2_tickets_r</t>
        </is>
      </c>
      <c r="B5" s="32" t="n">
        <v>1080</v>
      </c>
      <c r="C5" s="32" t="inlineStr">
        <is>
          <t>n</t>
        </is>
      </c>
    </row>
    <row r="6">
      <c r="A6" s="32" t="inlineStr">
        <is>
          <t>f2_art_o</t>
        </is>
      </c>
      <c r="B6" s="32" t="n">
        <v>2040</v>
      </c>
      <c r="C6" s="32" t="inlineStr">
        <is>
          <t>n</t>
        </is>
      </c>
    </row>
    <row r="7">
      <c r="A7" s="32" t="inlineStr">
        <is>
          <t>f2_art_r</t>
        </is>
      </c>
      <c r="B7" s="32" t="n">
        <v>1728</v>
      </c>
      <c r="C7" s="32" t="inlineStr">
        <is>
          <t>n</t>
        </is>
      </c>
    </row>
    <row r="8">
      <c r="A8" s="32" t="inlineStr">
        <is>
          <t>f2_ca_o</t>
        </is>
      </c>
      <c r="B8" s="32" t="n">
        <v>40800</v>
      </c>
      <c r="C8" s="32" t="inlineStr">
        <is>
          <t>n</t>
        </is>
      </c>
    </row>
    <row r="9">
      <c r="A9" s="32" t="inlineStr">
        <is>
          <t>f2_ca_r</t>
        </is>
      </c>
      <c r="B9" s="32" t="n">
        <v>43200</v>
      </c>
      <c r="C9" s="32" t="inlineStr">
        <is>
          <t>n</t>
        </is>
      </c>
    </row>
    <row r="10">
      <c r="A10" s="32" t="inlineStr">
        <is>
          <t>f2_pan_o</t>
        </is>
      </c>
      <c r="B10" s="32" t="n">
        <v>40</v>
      </c>
      <c r="C10" s="32" t="inlineStr">
        <is>
          <t>n</t>
        </is>
      </c>
    </row>
    <row r="11">
      <c r="A11" s="32" t="inlineStr">
        <is>
          <t>f2_pan_r</t>
        </is>
      </c>
      <c r="B11" s="32" t="n">
        <v>40</v>
      </c>
      <c r="C11" s="32" t="inlineStr">
        <is>
          <t>n</t>
        </is>
      </c>
    </row>
    <row r="12">
      <c r="A12" s="32" t="inlineStr">
        <is>
          <t>f2_iv_ctrl_o</t>
        </is>
      </c>
      <c r="B12" s="32" t="n">
        <v>2</v>
      </c>
      <c r="C12" s="32" t="inlineStr">
        <is>
          <t>n</t>
        </is>
      </c>
    </row>
    <row r="13">
      <c r="A13" s="32" t="inlineStr">
        <is>
          <t>f2_iv_ctrl_r</t>
        </is>
      </c>
      <c r="B13" s="32" t="n">
        <v>1.6</v>
      </c>
      <c r="C13" s="32" t="inlineStr">
        <is>
          <t>n</t>
        </is>
      </c>
    </row>
    <row r="14">
      <c r="A14" s="32" t="inlineStr">
        <is>
          <t>f2_pvm_o</t>
        </is>
      </c>
      <c r="B14" s="32" t="n">
        <v>20</v>
      </c>
      <c r="C14" s="32" t="inlineStr">
        <is>
          <t>n</t>
        </is>
      </c>
    </row>
    <row r="15">
      <c r="A15" s="32" t="inlineStr">
        <is>
          <t>f2_pvm_r</t>
        </is>
      </c>
      <c r="B15" s="32" t="n">
        <v>25</v>
      </c>
      <c r="C15" s="32" t="inlineStr">
        <is>
          <t>n</t>
        </is>
      </c>
    </row>
    <row r="16">
      <c r="A16" s="32" t="inlineStr">
        <is>
          <t>f3_cmv_o</t>
        </is>
      </c>
      <c r="B16" s="32" t="n">
        <v>24480</v>
      </c>
      <c r="C16" s="32" t="inlineStr">
        <is>
          <t>n</t>
        </is>
      </c>
    </row>
    <row r="17">
      <c r="A17" s="32" t="inlineStr">
        <is>
          <t>f3_cmv_r</t>
        </is>
      </c>
      <c r="B17" s="32" t="n">
        <v>28512</v>
      </c>
      <c r="C17" s="32" t="inlineStr">
        <is>
          <t>n</t>
        </is>
      </c>
    </row>
    <row r="18">
      <c r="A18" s="32" t="inlineStr">
        <is>
          <t>f3_mb_o</t>
        </is>
      </c>
      <c r="B18" s="32" t="n">
        <v>16320</v>
      </c>
      <c r="C18" s="32" t="inlineStr">
        <is>
          <t>n</t>
        </is>
      </c>
    </row>
    <row r="19">
      <c r="A19" s="32" t="inlineStr">
        <is>
          <t>f3_mb_r</t>
        </is>
      </c>
      <c r="B19" s="32" t="n">
        <v>14688</v>
      </c>
      <c r="C19" s="32" t="inlineStr">
        <is>
          <t>n</t>
        </is>
      </c>
    </row>
    <row r="20">
      <c r="A20" s="32" t="inlineStr">
        <is>
          <t>f3_tm_o</t>
        </is>
      </c>
      <c r="B20" s="32" t="n">
        <v>0.4</v>
      </c>
      <c r="C20" s="32" t="inlineStr">
        <is>
          <t>p</t>
        </is>
      </c>
    </row>
    <row r="21">
      <c r="A21" s="32" t="inlineStr">
        <is>
          <t>f3_tm_r</t>
        </is>
      </c>
      <c r="B21" s="32" t="n">
        <v>0.34</v>
      </c>
      <c r="C21" s="32" t="inlineStr">
        <is>
          <t>p</t>
        </is>
      </c>
    </row>
    <row r="22">
      <c r="A22" s="32" t="inlineStr">
        <is>
          <t>f3_di_o</t>
        </is>
      </c>
      <c r="B22" s="32" t="n">
        <v>200</v>
      </c>
      <c r="C22" s="32" t="inlineStr">
        <is>
          <t>n</t>
        </is>
      </c>
    </row>
    <row r="23">
      <c r="A23" s="32" t="inlineStr">
        <is>
          <t>f3_di_r</t>
        </is>
      </c>
      <c r="B23" s="32" t="n">
        <v>1080</v>
      </c>
      <c r="C23" s="32" t="inlineStr">
        <is>
          <t>n</t>
        </is>
      </c>
    </row>
    <row r="24">
      <c r="A24" s="32" t="inlineStr">
        <is>
          <t>f3_tdc_r</t>
        </is>
      </c>
      <c r="B24" s="32" t="n">
        <v>0.007407407407407408</v>
      </c>
      <c r="C24" s="32" t="inlineStr">
        <is>
          <t>p</t>
        </is>
      </c>
    </row>
    <row r="25">
      <c r="A25" s="32" t="inlineStr">
        <is>
          <t>f3_tdi_r</t>
        </is>
      </c>
      <c r="B25" s="32" t="n">
        <v>0.025</v>
      </c>
      <c r="C25" s="32" t="inlineStr">
        <is>
          <t>p</t>
        </is>
      </c>
    </row>
    <row r="26">
      <c r="A26" s="32" t="inlineStr">
        <is>
          <t>f3_mc_o</t>
        </is>
      </c>
      <c r="B26" s="32" t="n">
        <v>15720</v>
      </c>
      <c r="C26" s="32" t="inlineStr">
        <is>
          <t>n</t>
        </is>
      </c>
    </row>
    <row r="27">
      <c r="A27" s="32" t="inlineStr">
        <is>
          <t>f3_mc_r</t>
        </is>
      </c>
      <c r="B27" s="32" t="n">
        <v>13288</v>
      </c>
      <c r="C27" s="32" t="inlineStr">
        <is>
          <t>n</t>
        </is>
      </c>
    </row>
    <row r="28">
      <c r="A28" s="32" t="inlineStr">
        <is>
          <t>f3_p1_marge</t>
        </is>
      </c>
      <c r="B28" s="32" t="n">
        <v>12</v>
      </c>
      <c r="C28" s="32" t="inlineStr">
        <is>
          <t>n</t>
        </is>
      </c>
    </row>
    <row r="29">
      <c r="A29" s="32" t="inlineStr">
        <is>
          <t>f3_p1_marque</t>
        </is>
      </c>
      <c r="B29" s="32" t="n">
        <v>0.3</v>
      </c>
      <c r="C29" s="32" t="inlineStr">
        <is>
          <t>p</t>
        </is>
      </c>
    </row>
    <row r="30">
      <c r="A30" s="32" t="inlineStr">
        <is>
          <t>f3_p1_marge_t</t>
        </is>
      </c>
      <c r="B30" s="32" t="n">
        <v>0.4285714285714285</v>
      </c>
      <c r="C30" s="32" t="inlineStr">
        <is>
          <t>p</t>
        </is>
      </c>
    </row>
    <row r="31">
      <c r="A31" s="32" t="inlineStr">
        <is>
          <t>f3_p1_ttc</t>
        </is>
      </c>
      <c r="B31" s="32" t="n">
        <v>48</v>
      </c>
      <c r="C31" s="32" t="inlineStr">
        <is>
          <t>n</t>
        </is>
      </c>
    </row>
    <row r="32">
      <c r="A32" s="32" t="inlineStr">
        <is>
          <t>f3_p1_coef</t>
        </is>
      </c>
      <c r="B32" s="32" t="n">
        <v>1.714285714285714</v>
      </c>
      <c r="C32" s="32" t="inlineStr">
        <is>
          <t>n</t>
        </is>
      </c>
    </row>
    <row r="33">
      <c r="A33" s="32" t="inlineStr">
        <is>
          <t>f3_p2_marge</t>
        </is>
      </c>
      <c r="B33" s="32" t="n">
        <v>6.75</v>
      </c>
      <c r="C33" s="32" t="inlineStr">
        <is>
          <t>n</t>
        </is>
      </c>
    </row>
    <row r="34">
      <c r="A34" s="32" t="inlineStr">
        <is>
          <t>f3_p2_marque</t>
        </is>
      </c>
      <c r="B34" s="32" t="n">
        <v>0.45</v>
      </c>
      <c r="C34" s="32" t="inlineStr">
        <is>
          <t>p</t>
        </is>
      </c>
    </row>
    <row r="35">
      <c r="A35" s="32" t="inlineStr">
        <is>
          <t>f3_p2_marge_t</t>
        </is>
      </c>
      <c r="B35" s="32" t="n">
        <v>0.8181818181818182</v>
      </c>
      <c r="C35" s="32" t="inlineStr">
        <is>
          <t>p</t>
        </is>
      </c>
    </row>
    <row r="36">
      <c r="A36" s="32" t="inlineStr">
        <is>
          <t>f3_p2_ttc</t>
        </is>
      </c>
      <c r="B36" s="32" t="n">
        <v>18</v>
      </c>
      <c r="C36" s="32" t="inlineStr">
        <is>
          <t>n</t>
        </is>
      </c>
    </row>
    <row r="37">
      <c r="A37" s="32" t="inlineStr">
        <is>
          <t>f3_p2_coef</t>
        </is>
      </c>
      <c r="B37" s="32" t="n">
        <v>2.181818181818182</v>
      </c>
      <c r="C37" s="32" t="inlineStr">
        <is>
          <t>n</t>
        </is>
      </c>
    </row>
    <row r="38">
      <c r="A38" s="32" t="inlineStr">
        <is>
          <t>f3_p3_marge</t>
        </is>
      </c>
      <c r="B38" s="32" t="n">
        <v>14</v>
      </c>
      <c r="C38" s="32" t="inlineStr">
        <is>
          <t>n</t>
        </is>
      </c>
    </row>
    <row r="39">
      <c r="A39" s="32" t="inlineStr">
        <is>
          <t>f3_p3_marque</t>
        </is>
      </c>
      <c r="B39" s="32" t="n">
        <v>0.4</v>
      </c>
      <c r="C39" s="32" t="inlineStr">
        <is>
          <t>p</t>
        </is>
      </c>
    </row>
    <row r="40">
      <c r="A40" s="32" t="inlineStr">
        <is>
          <t>f3_p3_marge_t</t>
        </is>
      </c>
      <c r="B40" s="32" t="n">
        <v>0.6666666666666666</v>
      </c>
      <c r="C40" s="32" t="inlineStr">
        <is>
          <t>p</t>
        </is>
      </c>
    </row>
    <row r="41">
      <c r="A41" s="32" t="inlineStr">
        <is>
          <t>f3_p3_ttc</t>
        </is>
      </c>
      <c r="B41" s="32" t="n">
        <v>42</v>
      </c>
      <c r="C41" s="32" t="inlineStr">
        <is>
          <t>n</t>
        </is>
      </c>
    </row>
    <row r="42">
      <c r="A42" s="32" t="inlineStr">
        <is>
          <t>f3_p3_coef</t>
        </is>
      </c>
      <c r="B42" s="32" t="n">
        <v>2</v>
      </c>
      <c r="C42" s="32" t="inlineStr">
        <is>
          <t>n</t>
        </is>
      </c>
    </row>
    <row r="43">
      <c r="A43" s="32" t="inlineStr">
        <is>
          <t>f3_sm</t>
        </is>
      </c>
      <c r="B43" s="32" t="n">
        <v>300</v>
      </c>
      <c r="C43" s="32" t="inlineStr">
        <is>
          <t>n</t>
        </is>
      </c>
    </row>
    <row r="44">
      <c r="A44" s="32" t="inlineStr">
        <is>
          <t>f3_vm</t>
        </is>
      </c>
      <c r="B44" s="32" t="n">
        <v>40</v>
      </c>
      <c r="C44" s="32" t="inlineStr">
        <is>
          <t>n</t>
        </is>
      </c>
    </row>
    <row r="45">
      <c r="A45" s="32" t="inlineStr">
        <is>
          <t>f3_tr</t>
        </is>
      </c>
      <c r="B45" s="32" t="n">
        <v>4</v>
      </c>
      <c r="C45" s="32" t="inlineStr">
        <is>
          <t>n</t>
        </is>
      </c>
    </row>
    <row r="46">
      <c r="A46" s="32" t="inlineStr">
        <is>
          <t>f3_dms</t>
        </is>
      </c>
      <c r="B46" s="32" t="n">
        <v>7.5</v>
      </c>
      <c r="C46" s="32" t="inlineStr">
        <is>
          <t>n</t>
        </is>
      </c>
    </row>
    <row r="47">
      <c r="A47" s="32" t="inlineStr">
        <is>
          <t>f4_ec0</t>
        </is>
      </c>
      <c r="B47" s="32" t="n">
        <v>200</v>
      </c>
      <c r="C47" s="32" t="inlineStr">
        <is>
          <t>n</t>
        </is>
      </c>
    </row>
    <row r="48">
      <c r="A48" s="32" t="inlineStr">
        <is>
          <t>f4_tx0</t>
        </is>
      </c>
      <c r="B48" s="32" t="n">
        <v>1.058823529411765</v>
      </c>
      <c r="C48" s="32" t="inlineStr">
        <is>
          <t>p</t>
        </is>
      </c>
    </row>
    <row r="49">
      <c r="A49" s="32" t="inlineStr">
        <is>
          <t>f4_vo0</t>
        </is>
      </c>
      <c r="B49" s="32" t="inlineStr">
        <is>
          <t>VERT</t>
        </is>
      </c>
      <c r="C49" s="32" t="inlineStr">
        <is>
          <t>t</t>
        </is>
      </c>
    </row>
    <row r="50">
      <c r="A50" s="32" t="inlineStr">
        <is>
          <t>f4_se0</t>
        </is>
      </c>
      <c r="B50" s="32" t="inlineStr">
        <is>
          <t>F</t>
        </is>
      </c>
      <c r="C50" s="32" t="inlineStr">
        <is>
          <t>t</t>
        </is>
      </c>
    </row>
    <row r="51">
      <c r="A51" s="32" t="inlineStr">
        <is>
          <t>f4_ec1</t>
        </is>
      </c>
      <c r="B51" s="32" t="n">
        <v>60</v>
      </c>
      <c r="C51" s="32" t="inlineStr">
        <is>
          <t>n</t>
        </is>
      </c>
    </row>
    <row r="52">
      <c r="A52" s="32" t="inlineStr">
        <is>
          <t>f4_tx1</t>
        </is>
      </c>
      <c r="B52" s="32" t="n">
        <v>1.058823529411765</v>
      </c>
      <c r="C52" s="32" t="inlineStr">
        <is>
          <t>p</t>
        </is>
      </c>
    </row>
    <row r="53">
      <c r="A53" s="32" t="inlineStr">
        <is>
          <t>f4_vo1</t>
        </is>
      </c>
      <c r="B53" s="32" t="inlineStr">
        <is>
          <t>VERT</t>
        </is>
      </c>
      <c r="C53" s="32" t="inlineStr">
        <is>
          <t>t</t>
        </is>
      </c>
    </row>
    <row r="54">
      <c r="A54" s="32" t="inlineStr">
        <is>
          <t>f4_se1</t>
        </is>
      </c>
      <c r="B54" s="32" t="inlineStr">
        <is>
          <t>F</t>
        </is>
      </c>
      <c r="C54" s="32" t="inlineStr">
        <is>
          <t>t</t>
        </is>
      </c>
    </row>
    <row r="55">
      <c r="A55" s="32" t="inlineStr">
        <is>
          <t>f4_ec2</t>
        </is>
      </c>
      <c r="B55" s="32" t="n">
        <v>0</v>
      </c>
      <c r="C55" s="32" t="inlineStr">
        <is>
          <t>n</t>
        </is>
      </c>
    </row>
    <row r="56">
      <c r="A56" s="32" t="inlineStr">
        <is>
          <t>f4_tx2</t>
        </is>
      </c>
      <c r="B56" s="32" t="n">
        <v>1</v>
      </c>
      <c r="C56" s="32" t="inlineStr">
        <is>
          <t>p</t>
        </is>
      </c>
    </row>
    <row r="57">
      <c r="A57" s="32" t="inlineStr">
        <is>
          <t>f4_vo2</t>
        </is>
      </c>
      <c r="B57" s="32" t="inlineStr">
        <is>
          <t>VERT</t>
        </is>
      </c>
      <c r="C57" s="32" t="inlineStr">
        <is>
          <t>t</t>
        </is>
      </c>
    </row>
    <row r="58">
      <c r="A58" s="32" t="inlineStr">
        <is>
          <t>f4_se2</t>
        </is>
      </c>
      <c r="B58" s="32" t="inlineStr">
        <is>
          <t>F</t>
        </is>
      </c>
      <c r="C58" s="32" t="inlineStr">
        <is>
          <t>t</t>
        </is>
      </c>
    </row>
    <row r="59">
      <c r="A59" s="32" t="inlineStr">
        <is>
          <t>f4_ec3</t>
        </is>
      </c>
      <c r="B59" s="32" t="n">
        <v>-312</v>
      </c>
      <c r="C59" s="32" t="inlineStr">
        <is>
          <t>n</t>
        </is>
      </c>
    </row>
    <row r="60">
      <c r="A60" s="32" t="inlineStr">
        <is>
          <t>f4_tx3</t>
        </is>
      </c>
      <c r="B60" s="32" t="n">
        <v>0.8470588235294118</v>
      </c>
      <c r="C60" s="32" t="inlineStr">
        <is>
          <t>p</t>
        </is>
      </c>
    </row>
    <row r="61">
      <c r="A61" s="32" t="inlineStr">
        <is>
          <t>f4_vo3</t>
        </is>
      </c>
      <c r="B61" s="32" t="inlineStr">
        <is>
          <t>ROUGE</t>
        </is>
      </c>
      <c r="C61" s="32" t="inlineStr">
        <is>
          <t>t</t>
        </is>
      </c>
    </row>
    <row r="62">
      <c r="A62" s="32" t="inlineStr">
        <is>
          <t>f4_se3</t>
        </is>
      </c>
      <c r="B62" s="32" t="inlineStr">
        <is>
          <t>D</t>
        </is>
      </c>
      <c r="C62" s="32" t="inlineStr">
        <is>
          <t>t</t>
        </is>
      </c>
    </row>
    <row r="63">
      <c r="A63" s="32" t="inlineStr">
        <is>
          <t>f4_ec4</t>
        </is>
      </c>
      <c r="B63" s="32" t="n">
        <v>-0.3999999999999999</v>
      </c>
      <c r="C63" s="32" t="inlineStr">
        <is>
          <t>n</t>
        </is>
      </c>
    </row>
    <row r="64">
      <c r="A64" s="32" t="inlineStr">
        <is>
          <t>f4_tx4</t>
        </is>
      </c>
      <c r="B64" s="32" t="n">
        <v>0.8</v>
      </c>
      <c r="C64" s="32" t="inlineStr">
        <is>
          <t>p</t>
        </is>
      </c>
    </row>
    <row r="65">
      <c r="A65" s="32" t="inlineStr">
        <is>
          <t>f4_vo4</t>
        </is>
      </c>
      <c r="B65" s="32" t="inlineStr">
        <is>
          <t>ROUGE</t>
        </is>
      </c>
      <c r="C65" s="32" t="inlineStr">
        <is>
          <t>t</t>
        </is>
      </c>
    </row>
    <row r="66">
      <c r="A66" s="32" t="inlineStr">
        <is>
          <t>f4_se4</t>
        </is>
      </c>
      <c r="B66" s="32" t="inlineStr">
        <is>
          <t>D</t>
        </is>
      </c>
      <c r="C66" s="32" t="inlineStr">
        <is>
          <t>t</t>
        </is>
      </c>
    </row>
    <row r="67">
      <c r="A67" s="32" t="inlineStr">
        <is>
          <t>f4_ec5</t>
        </is>
      </c>
      <c r="B67" s="32" t="n">
        <v>5</v>
      </c>
      <c r="C67" s="32" t="inlineStr">
        <is>
          <t>n</t>
        </is>
      </c>
    </row>
    <row r="68">
      <c r="A68" s="32" t="inlineStr">
        <is>
          <t>f4_tx5</t>
        </is>
      </c>
      <c r="B68" s="32" t="n">
        <v>1.25</v>
      </c>
      <c r="C68" s="32" t="inlineStr">
        <is>
          <t>p</t>
        </is>
      </c>
    </row>
    <row r="69">
      <c r="A69" s="32" t="inlineStr">
        <is>
          <t>f4_vo5</t>
        </is>
      </c>
      <c r="B69" s="32" t="inlineStr">
        <is>
          <t>VERT</t>
        </is>
      </c>
      <c r="C69" s="32" t="inlineStr">
        <is>
          <t>t</t>
        </is>
      </c>
    </row>
    <row r="70">
      <c r="A70" s="32" t="inlineStr">
        <is>
          <t>f4_se5</t>
        </is>
      </c>
      <c r="B70" s="32" t="inlineStr">
        <is>
          <t>F</t>
        </is>
      </c>
      <c r="C70" s="32" t="inlineStr">
        <is>
          <t>t</t>
        </is>
      </c>
    </row>
    <row r="71">
      <c r="A71" s="32" t="inlineStr">
        <is>
          <t>f4_ec6</t>
        </is>
      </c>
      <c r="B71" s="32" t="n">
        <v>0</v>
      </c>
      <c r="C71" s="32" t="inlineStr">
        <is>
          <t>n</t>
        </is>
      </c>
    </row>
    <row r="72">
      <c r="A72" s="32" t="inlineStr">
        <is>
          <t>f4_tx6</t>
        </is>
      </c>
      <c r="B72" s="32" t="n">
        <v>1</v>
      </c>
      <c r="C72" s="32" t="inlineStr">
        <is>
          <t>p</t>
        </is>
      </c>
    </row>
    <row r="73">
      <c r="A73" s="32" t="inlineStr">
        <is>
          <t>f4_vo6</t>
        </is>
      </c>
      <c r="B73" s="32" t="inlineStr">
        <is>
          <t>VERT</t>
        </is>
      </c>
      <c r="C73" s="32" t="inlineStr">
        <is>
          <t>t</t>
        </is>
      </c>
    </row>
    <row r="74">
      <c r="A74" s="32" t="inlineStr">
        <is>
          <t>f4_se6</t>
        </is>
      </c>
      <c r="B74" s="32" t="inlineStr">
        <is>
          <t>F</t>
        </is>
      </c>
      <c r="C74" s="32" t="inlineStr">
        <is>
          <t>t</t>
        </is>
      </c>
    </row>
    <row r="75">
      <c r="A75" s="32" t="inlineStr">
        <is>
          <t>f4_ec7</t>
        </is>
      </c>
      <c r="B75" s="32" t="n">
        <v>2400</v>
      </c>
      <c r="C75" s="32" t="inlineStr">
        <is>
          <t>n</t>
        </is>
      </c>
    </row>
    <row r="76">
      <c r="A76" s="32" t="inlineStr">
        <is>
          <t>f4_tx7</t>
        </is>
      </c>
      <c r="B76" s="32" t="n">
        <v>1.058823529411765</v>
      </c>
      <c r="C76" s="32" t="inlineStr">
        <is>
          <t>p</t>
        </is>
      </c>
    </row>
    <row r="77">
      <c r="A77" s="32" t="inlineStr">
        <is>
          <t>f4_vo7</t>
        </is>
      </c>
      <c r="B77" s="32" t="inlineStr">
        <is>
          <t>VERT</t>
        </is>
      </c>
      <c r="C77" s="32" t="inlineStr">
        <is>
          <t>t</t>
        </is>
      </c>
    </row>
    <row r="78">
      <c r="A78" s="32" t="inlineStr">
        <is>
          <t>f4_se7</t>
        </is>
      </c>
      <c r="B78" s="32" t="inlineStr">
        <is>
          <t>F</t>
        </is>
      </c>
      <c r="C78" s="32" t="inlineStr">
        <is>
          <t>t</t>
        </is>
      </c>
    </row>
    <row r="79">
      <c r="A79" s="32" t="inlineStr">
        <is>
          <t>f4_ec8</t>
        </is>
      </c>
      <c r="B79" s="32" t="n">
        <v>4.5</v>
      </c>
      <c r="C79" s="32" t="inlineStr">
        <is>
          <t>n</t>
        </is>
      </c>
    </row>
    <row r="80">
      <c r="A80" s="32" t="inlineStr">
        <is>
          <t>f4_tx8</t>
        </is>
      </c>
      <c r="B80" s="32" t="n">
        <v>1.375</v>
      </c>
      <c r="C80" s="32" t="inlineStr">
        <is>
          <t>p</t>
        </is>
      </c>
    </row>
    <row r="81">
      <c r="A81" s="32" t="inlineStr">
        <is>
          <t>f4_vo8</t>
        </is>
      </c>
      <c r="B81" s="32" t="inlineStr">
        <is>
          <t>ROUGE</t>
        </is>
      </c>
      <c r="C81" s="32" t="inlineStr">
        <is>
          <t>t</t>
        </is>
      </c>
    </row>
    <row r="82">
      <c r="A82" s="32" t="inlineStr">
        <is>
          <t>f4_se8</t>
        </is>
      </c>
      <c r="B82" s="32" t="inlineStr">
        <is>
          <t>D</t>
        </is>
      </c>
      <c r="C82" s="32" t="inlineStr">
        <is>
          <t>t</t>
        </is>
      </c>
    </row>
    <row r="83">
      <c r="A83" s="32" t="inlineStr">
        <is>
          <t>f4_ec9</t>
        </is>
      </c>
      <c r="B83" s="32" t="n">
        <v>4032</v>
      </c>
      <c r="C83" s="32" t="inlineStr">
        <is>
          <t>n</t>
        </is>
      </c>
    </row>
    <row r="84">
      <c r="A84" s="32" t="inlineStr">
        <is>
          <t>f4_tx9</t>
        </is>
      </c>
      <c r="B84" s="32" t="n">
        <v>1.164705882352941</v>
      </c>
      <c r="C84" s="32" t="inlineStr">
        <is>
          <t>p</t>
        </is>
      </c>
    </row>
    <row r="85">
      <c r="A85" s="32" t="inlineStr">
        <is>
          <t>f4_vo9</t>
        </is>
      </c>
      <c r="B85" s="32" t="inlineStr">
        <is>
          <t>ROUGE</t>
        </is>
      </c>
      <c r="C85" s="32" t="inlineStr">
        <is>
          <t>t</t>
        </is>
      </c>
    </row>
    <row r="86">
      <c r="A86" s="32" t="inlineStr">
        <is>
          <t>f4_se9</t>
        </is>
      </c>
      <c r="B86" s="32" t="inlineStr">
        <is>
          <t>D</t>
        </is>
      </c>
      <c r="C86" s="32" t="inlineStr">
        <is>
          <t>t</t>
        </is>
      </c>
    </row>
    <row r="87">
      <c r="A87" s="32" t="inlineStr">
        <is>
          <t>f4_ec10</t>
        </is>
      </c>
      <c r="B87" s="32" t="n">
        <v>-1632</v>
      </c>
      <c r="C87" s="32" t="inlineStr">
        <is>
          <t>n</t>
        </is>
      </c>
    </row>
    <row r="88">
      <c r="A88" s="32" t="inlineStr">
        <is>
          <t>f4_tx10</t>
        </is>
      </c>
      <c r="B88" s="32" t="n">
        <v>0.9</v>
      </c>
      <c r="C88" s="32" t="inlineStr">
        <is>
          <t>p</t>
        </is>
      </c>
    </row>
    <row r="89">
      <c r="A89" s="32" t="inlineStr">
        <is>
          <t>f4_vo10</t>
        </is>
      </c>
      <c r="B89" s="32" t="inlineStr">
        <is>
          <t>ROUGE</t>
        </is>
      </c>
      <c r="C89" s="32" t="inlineStr">
        <is>
          <t>t</t>
        </is>
      </c>
    </row>
    <row r="90">
      <c r="A90" s="32" t="inlineStr">
        <is>
          <t>f4_se10</t>
        </is>
      </c>
      <c r="B90" s="32" t="inlineStr">
        <is>
          <t>D</t>
        </is>
      </c>
      <c r="C90" s="32" t="inlineStr">
        <is>
          <t>t</t>
        </is>
      </c>
    </row>
    <row r="91">
      <c r="A91" s="32" t="inlineStr">
        <is>
          <t>f4_ec11</t>
        </is>
      </c>
      <c r="B91" s="32" t="n">
        <v>-6</v>
      </c>
      <c r="C91" s="32" t="inlineStr">
        <is>
          <t>n</t>
        </is>
      </c>
    </row>
    <row r="92">
      <c r="A92" s="32" t="inlineStr">
        <is>
          <t>f4_tx11</t>
        </is>
      </c>
      <c r="B92" s="32" t="n">
        <v>0.85</v>
      </c>
      <c r="C92" s="32" t="inlineStr">
        <is>
          <t>p</t>
        </is>
      </c>
    </row>
    <row r="93">
      <c r="A93" s="32" t="inlineStr">
        <is>
          <t>f4_vo11</t>
        </is>
      </c>
      <c r="B93" s="32" t="inlineStr">
        <is>
          <t>ROUGE</t>
        </is>
      </c>
      <c r="C93" s="32" t="inlineStr">
        <is>
          <t>t</t>
        </is>
      </c>
    </row>
    <row r="94">
      <c r="A94" s="32" t="inlineStr">
        <is>
          <t>f4_se11</t>
        </is>
      </c>
      <c r="B94" s="32" t="inlineStr">
        <is>
          <t>D</t>
        </is>
      </c>
      <c r="C94" s="32" t="inlineStr">
        <is>
          <t>t</t>
        </is>
      </c>
    </row>
    <row r="95">
      <c r="A95" s="32" t="inlineStr">
        <is>
          <t>f4_ec12</t>
        </is>
      </c>
      <c r="B95" s="32" t="n">
        <v>-80</v>
      </c>
      <c r="C95" s="32" t="inlineStr">
        <is>
          <t>n</t>
        </is>
      </c>
    </row>
    <row r="96">
      <c r="A96" s="32" t="inlineStr">
        <is>
          <t>f4_tx12</t>
        </is>
      </c>
      <c r="B96" s="32" t="n">
        <v>0.8</v>
      </c>
      <c r="C96" s="32" t="inlineStr">
        <is>
          <t>p</t>
        </is>
      </c>
    </row>
    <row r="97">
      <c r="A97" s="32" t="inlineStr">
        <is>
          <t>f4_vo12</t>
        </is>
      </c>
      <c r="B97" s="32" t="inlineStr">
        <is>
          <t>VERT</t>
        </is>
      </c>
      <c r="C97" s="32" t="inlineStr">
        <is>
          <t>t</t>
        </is>
      </c>
    </row>
    <row r="98">
      <c r="A98" s="32" t="inlineStr">
        <is>
          <t>f4_se12</t>
        </is>
      </c>
      <c r="B98" s="32" t="inlineStr">
        <is>
          <t>F</t>
        </is>
      </c>
      <c r="C98" s="32" t="inlineStr">
        <is>
          <t>t</t>
        </is>
      </c>
    </row>
    <row r="99">
      <c r="A99" s="32" t="inlineStr">
        <is>
          <t>f4_ec13</t>
        </is>
      </c>
      <c r="B99" s="32" t="n">
        <v>880</v>
      </c>
      <c r="C99" s="32" t="inlineStr">
        <is>
          <t>n</t>
        </is>
      </c>
    </row>
    <row r="100">
      <c r="A100" s="32" t="inlineStr">
        <is>
          <t>f4_tx13</t>
        </is>
      </c>
      <c r="B100" s="32" t="n">
        <v>5.4</v>
      </c>
      <c r="C100" s="32" t="inlineStr">
        <is>
          <t>p</t>
        </is>
      </c>
    </row>
    <row r="101">
      <c r="A101" s="32" t="inlineStr">
        <is>
          <t>f4_vo13</t>
        </is>
      </c>
      <c r="B101" s="32" t="inlineStr">
        <is>
          <t>ROUGE</t>
        </is>
      </c>
      <c r="C101" s="32" t="inlineStr">
        <is>
          <t>t</t>
        </is>
      </c>
    </row>
    <row r="102">
      <c r="A102" s="32" t="inlineStr">
        <is>
          <t>f4_se13</t>
        </is>
      </c>
      <c r="B102" s="32" t="inlineStr">
        <is>
          <t>D</t>
        </is>
      </c>
      <c r="C102" s="32" t="inlineStr">
        <is>
          <t>t</t>
        </is>
      </c>
    </row>
    <row r="103">
      <c r="A103" s="32" t="inlineStr">
        <is>
          <t>f4_ec14</t>
        </is>
      </c>
      <c r="B103" s="32" t="n">
        <v>-2432</v>
      </c>
      <c r="C103" s="32" t="inlineStr">
        <is>
          <t>n</t>
        </is>
      </c>
    </row>
    <row r="104">
      <c r="A104" s="32" t="inlineStr">
        <is>
          <t>f4_tx14</t>
        </is>
      </c>
      <c r="B104" s="32" t="n">
        <v>0.8452926208651399</v>
      </c>
      <c r="C104" s="32" t="inlineStr">
        <is>
          <t>p</t>
        </is>
      </c>
    </row>
    <row r="105">
      <c r="A105" s="32" t="inlineStr">
        <is>
          <t>f4_vo14</t>
        </is>
      </c>
      <c r="B105" s="32" t="inlineStr">
        <is>
          <t>ROUGE</t>
        </is>
      </c>
      <c r="C105" s="32" t="inlineStr">
        <is>
          <t>t</t>
        </is>
      </c>
    </row>
    <row r="106">
      <c r="A106" s="32" t="inlineStr">
        <is>
          <t>f4_se14</t>
        </is>
      </c>
      <c r="B106" s="32" t="inlineStr">
        <is>
          <t>D</t>
        </is>
      </c>
      <c r="C106" s="32" t="inlineStr">
        <is>
          <t>t</t>
        </is>
      </c>
    </row>
    <row r="107">
      <c r="A107" s="32" t="inlineStr">
        <is>
          <t>f4_ec15</t>
        </is>
      </c>
      <c r="B107" s="32" t="n">
        <v>-20</v>
      </c>
      <c r="C107" s="32" t="inlineStr">
        <is>
          <t>n</t>
        </is>
      </c>
    </row>
    <row r="108">
      <c r="A108" s="32" t="inlineStr">
        <is>
          <t>f4_tx15</t>
        </is>
      </c>
      <c r="B108" s="32" t="n">
        <v>0.96</v>
      </c>
      <c r="C108" s="32" t="inlineStr">
        <is>
          <t>p</t>
        </is>
      </c>
    </row>
    <row r="109">
      <c r="A109" s="32" t="inlineStr">
        <is>
          <t>f4_vo15</t>
        </is>
      </c>
      <c r="B109" s="32" t="inlineStr">
        <is>
          <t>VERT</t>
        </is>
      </c>
      <c r="C109" s="32" t="inlineStr">
        <is>
          <t>t</t>
        </is>
      </c>
    </row>
    <row r="110">
      <c r="A110" s="32" t="inlineStr">
        <is>
          <t>f4_se15</t>
        </is>
      </c>
      <c r="B110" s="32" t="inlineStr">
        <is>
          <t>F</t>
        </is>
      </c>
      <c r="C110" s="32" t="inlineStr">
        <is>
          <t>t</t>
        </is>
      </c>
    </row>
    <row r="111">
      <c r="A111" s="32" t="inlineStr">
        <is>
          <t>f5_traf</t>
        </is>
      </c>
      <c r="B111" s="32" t="n">
        <v>2400</v>
      </c>
      <c r="C111" s="32" t="inlineStr">
        <is>
          <t>n</t>
        </is>
      </c>
    </row>
    <row r="112">
      <c r="A112" s="32" t="inlineStr">
        <is>
          <t>f5_pani</t>
        </is>
      </c>
      <c r="B112" s="32" t="n">
        <v>0</v>
      </c>
      <c r="C112" s="32" t="inlineStr">
        <is>
          <t>n</t>
        </is>
      </c>
    </row>
    <row r="113">
      <c r="A113" s="32" t="inlineStr">
        <is>
          <t>f5_tot1</t>
        </is>
      </c>
      <c r="B113" s="32" t="n">
        <v>2400</v>
      </c>
      <c r="C113" s="32" t="inlineStr">
        <is>
          <t>n</t>
        </is>
      </c>
    </row>
    <row r="114">
      <c r="A114" s="32" t="inlineStr">
        <is>
          <t>f5_vol</t>
        </is>
      </c>
      <c r="B114" s="32" t="n">
        <v>-6240</v>
      </c>
      <c r="C114" s="32" t="inlineStr">
        <is>
          <t>n</t>
        </is>
      </c>
    </row>
    <row r="115">
      <c r="A115" s="32" t="inlineStr">
        <is>
          <t>f5_prix</t>
        </is>
      </c>
      <c r="B115" s="32" t="n">
        <v>8640</v>
      </c>
      <c r="C115" s="32" t="inlineStr">
        <is>
          <t>n</t>
        </is>
      </c>
    </row>
    <row r="116">
      <c r="A116" s="32" t="inlineStr">
        <is>
          <t>f5_tot2</t>
        </is>
      </c>
      <c r="B116" s="32" t="n">
        <v>2400</v>
      </c>
      <c r="C116" s="32" t="inlineStr">
        <is>
          <t>n</t>
        </is>
      </c>
    </row>
    <row r="117">
      <c r="A117" s="32" t="inlineStr">
        <is>
          <t>f5_mvol</t>
        </is>
      </c>
      <c r="B117" s="32" t="n">
        <v>960</v>
      </c>
      <c r="C117" s="32" t="inlineStr">
        <is>
          <t>n</t>
        </is>
      </c>
    </row>
    <row r="118">
      <c r="A118" s="32" t="inlineStr">
        <is>
          <t>f5_mtaux</t>
        </is>
      </c>
      <c r="B118" s="32" t="n">
        <v>-2592</v>
      </c>
      <c r="C118" s="32" t="inlineStr">
        <is>
          <t>n</t>
        </is>
      </c>
    </row>
    <row r="119">
      <c r="A119" s="32" t="inlineStr">
        <is>
          <t>f5_tot3</t>
        </is>
      </c>
      <c r="B119" s="32" t="n">
        <v>-1632</v>
      </c>
      <c r="C119" s="32" t="inlineStr">
        <is>
          <t>n</t>
        </is>
      </c>
    </row>
    <row r="120">
      <c r="A120" s="32" t="inlineStr">
        <is>
          <t>f5_surdem</t>
        </is>
      </c>
      <c r="B120" s="32" t="n">
        <v>-800</v>
      </c>
      <c r="C120" s="32" t="inlineStr">
        <is>
          <t>n</t>
        </is>
      </c>
    </row>
    <row r="121">
      <c r="A121" s="32" t="inlineStr">
        <is>
          <t>f5_totmc</t>
        </is>
      </c>
      <c r="B121" s="32" t="n">
        <v>-2432</v>
      </c>
      <c r="C121" s="32" t="inlineStr">
        <is>
          <t>n</t>
        </is>
      </c>
    </row>
    <row r="122">
      <c r="A122" s="32" t="inlineStr">
        <is>
          <t>f5_concl</t>
        </is>
      </c>
      <c r="B122" s="32" t="inlineStr">
        <is>
          <t>MIX</t>
        </is>
      </c>
      <c r="C122" s="32" t="inlineStr">
        <is>
          <t>t</t>
        </is>
      </c>
    </row>
    <row r="123">
      <c r="A123" s="32" t="inlineStr">
        <is>
          <t>f6_etp_o</t>
        </is>
      </c>
      <c r="B123" s="32" t="n">
        <v>3.29663084327817</v>
      </c>
      <c r="C123" s="32" t="inlineStr">
        <is>
          <t>n</t>
        </is>
      </c>
    </row>
    <row r="124">
      <c r="A124" s="32" t="inlineStr">
        <is>
          <t>f6_etp_r</t>
        </is>
      </c>
      <c r="B124" s="32" t="n">
        <v>3.164765609547043</v>
      </c>
      <c r="C124" s="32" t="inlineStr">
        <is>
          <t>n</t>
        </is>
      </c>
    </row>
    <row r="125">
      <c r="A125" s="32" t="inlineStr">
        <is>
          <t>f6_pca_o</t>
        </is>
      </c>
      <c r="B125" s="32" t="n">
        <v>81.59999999999999</v>
      </c>
      <c r="C125" s="32" t="inlineStr">
        <is>
          <t>n</t>
        </is>
      </c>
    </row>
    <row r="126">
      <c r="A126" s="32" t="inlineStr">
        <is>
          <t>f6_pca_r</t>
        </is>
      </c>
      <c r="B126" s="32" t="n">
        <v>90</v>
      </c>
      <c r="C126" s="32" t="inlineStr">
        <is>
          <t>n</t>
        </is>
      </c>
    </row>
    <row r="127">
      <c r="A127" s="32" t="inlineStr">
        <is>
          <t>f6_pmc_o</t>
        </is>
      </c>
      <c r="B127" s="32" t="n">
        <v>31.44</v>
      </c>
      <c r="C127" s="32" t="inlineStr">
        <is>
          <t>n</t>
        </is>
      </c>
    </row>
    <row r="128">
      <c r="A128" s="32" t="inlineStr">
        <is>
          <t>f6_pmc_r</t>
        </is>
      </c>
      <c r="B128" s="32" t="n">
        <v>27.68333333333333</v>
      </c>
      <c r="C128" s="32" t="inlineStr">
        <is>
          <t>n</t>
        </is>
      </c>
    </row>
    <row r="129">
      <c r="A129" s="32" t="inlineStr">
        <is>
          <t>f6_txpca</t>
        </is>
      </c>
      <c r="B129" s="32" t="n">
        <v>1.102941176470588</v>
      </c>
      <c r="C129" s="32" t="inlineStr">
        <is>
          <t>p</t>
        </is>
      </c>
    </row>
    <row r="130">
      <c r="A130" s="32" t="inlineStr">
        <is>
          <t>f6_txpmc</t>
        </is>
      </c>
      <c r="B130" s="32" t="n">
        <v>0.8805131467345207</v>
      </c>
      <c r="C130" s="32" t="inlineStr">
        <is>
          <t>p</t>
        </is>
      </c>
    </row>
    <row r="131">
      <c r="A131" s="32" t="inlineStr">
        <is>
          <t>f6_abs</t>
        </is>
      </c>
      <c r="B131" s="32" t="n">
        <v>0.05</v>
      </c>
      <c r="C131" s="32" t="inlineStr">
        <is>
          <t>p</t>
        </is>
      </c>
    </row>
  </sheetData>
  <sheetProtection selectLockedCells="0" selectUnlockedCells="0" sheet="1" objects="0" insertRows="1" insertHyperlinks="1" autoFilter="1" scenarios="0" formatColumns="1" deleteColumns="1" insertColumns="1" pivotTables="1" deleteRows="1" formatCells="1" formatRows="1" sort="1" password="EC2B"/>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F16"/>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2" customWidth="1" min="6" max="6"/>
  </cols>
  <sheetData>
    <row r="1" ht="26" customHeight="1">
      <c r="A1" s="23" t="inlineStr">
        <is>
          <t>FEUILLE 2 — RECONSTITUER LES INDICATEURS CLIENTS</t>
        </is>
      </c>
    </row>
    <row r="2" ht="28" customHeight="1">
      <c r="A2" s="4" t="inlineStr">
        <is>
          <t>Aucun indicateur n’est fourni tout prêt. Vous partez du compteur d’entrées et vous remontez jusqu’au chiffre d’affaires. Colonnes ✓ : contrôle automatique du prévu (D) et du réel (E).</t>
        </is>
      </c>
    </row>
    <row r="3" ht="28" customHeight="1">
      <c r="A3" s="13" t="inlineStr">
        <is>
          <t>Indicateur à reconstituer</t>
        </is>
      </c>
      <c r="B3" s="13" t="inlineStr">
        <is>
          <t>Prévu</t>
        </is>
      </c>
      <c r="C3" s="13" t="inlineStr">
        <is>
          <t>Réel</t>
        </is>
      </c>
      <c r="D3" s="13" t="inlineStr">
        <is>
          <t>✓ Prévu</t>
        </is>
      </c>
      <c r="E3" s="13" t="inlineStr">
        <is>
          <t>✓ Réel</t>
        </is>
      </c>
      <c r="F3" s="13" t="inlineStr">
        <is>
          <t>Comment on l’obtient</t>
        </is>
      </c>
    </row>
    <row r="4" ht="26" customHeight="1">
      <c r="A4" s="14" t="inlineStr">
        <is>
          <t>Passage clients</t>
        </is>
      </c>
      <c r="B4" s="24" t="n"/>
      <c r="C4" s="24" t="n"/>
      <c r="D4" s="25">
        <f>IF(B4="","",IF(ABS(B4-REF!$B$2)&lt;=0.01,"✓","✗"))</f>
        <v/>
      </c>
      <c r="E4" s="25">
        <f>IF(C4="","",IF(ABS(C4-REF!$B$3)&lt;=0.01,"✓","✗"))</f>
        <v/>
      </c>
      <c r="F4" s="21" t="inlineStr">
        <is>
          <t>Le portique compte les entrées ET les sorties : compteur ÷ 2.</t>
        </is>
      </c>
    </row>
    <row r="5" ht="26" customHeight="1">
      <c r="A5" s="14" t="inlineStr">
        <is>
          <t>Nombre de tickets (clients)</t>
        </is>
      </c>
      <c r="B5" s="24" t="n"/>
      <c r="C5" s="24" t="n"/>
      <c r="D5" s="25">
        <f>IF(B5="","",IF(ABS(B5-REF!$B$4)&lt;=0.01,"✓","✗"))</f>
        <v/>
      </c>
      <c r="E5" s="25">
        <f>IF(C5="","",IF(ABS(C5-REF!$B$5)&lt;=0.01,"✓","✗"))</f>
        <v/>
      </c>
      <c r="F5" s="21" t="inlineStr">
        <is>
          <t>Passage × taux de transformation.</t>
        </is>
      </c>
    </row>
    <row r="6" ht="26" customHeight="1">
      <c r="A6" s="14" t="inlineStr">
        <is>
          <t>Nombre d’articles vendus</t>
        </is>
      </c>
      <c r="B6" s="24" t="n"/>
      <c r="C6" s="24" t="n"/>
      <c r="D6" s="25">
        <f>IF(B6="","",IF(ABS(B6-REF!$B$6)&lt;=0.01,"✓","✗"))</f>
        <v/>
      </c>
      <c r="E6" s="25">
        <f>IF(C6="","",IF(ABS(C6-REF!$B$7)&lt;=0.01,"✓","✗"))</f>
        <v/>
      </c>
      <c r="F6" s="21" t="inlineStr">
        <is>
          <t>Tickets × indice de vente.</t>
        </is>
      </c>
    </row>
    <row r="7" ht="26" customHeight="1">
      <c r="A7" s="14" t="inlineStr">
        <is>
          <t>Chiffre d’affaires HT</t>
        </is>
      </c>
      <c r="B7" s="26" t="n"/>
      <c r="C7" s="26" t="n"/>
      <c r="D7" s="25">
        <f>IF(B7="","",IF(ABS(B7-REF!$B$8)&lt;=0.01,"✓","✗"))</f>
        <v/>
      </c>
      <c r="E7" s="25">
        <f>IF(C7="","",IF(ABS(C7-REF!$B$9)&lt;=0.01,"✓","✗"))</f>
        <v/>
      </c>
      <c r="F7" s="21" t="inlineStr">
        <is>
          <t>Articles vendus × prix de vente moyen HT.</t>
        </is>
      </c>
    </row>
    <row r="8" ht="26" customHeight="1">
      <c r="A8" s="14" t="inlineStr">
        <is>
          <t>Panier moyen HT</t>
        </is>
      </c>
      <c r="B8" s="27" t="n"/>
      <c r="C8" s="27" t="n"/>
      <c r="D8" s="25">
        <f>IF(B8="","",IF(ABS(B8-REF!$B$10)&lt;=0.01,"✓","✗"))</f>
        <v/>
      </c>
      <c r="E8" s="25">
        <f>IF(C8="","",IF(ABS(C8-REF!$B$11)&lt;=0.01,"✓","✗"))</f>
        <v/>
      </c>
      <c r="F8" s="21" t="inlineStr">
        <is>
          <t>CA HT ÷ nombre de tickets. Regardez bien les deux colonnes avant de passer à la suite.</t>
        </is>
      </c>
    </row>
    <row r="10" ht="18" customHeight="1">
      <c r="A10" s="12" t="inlineStr">
        <is>
          <t>Contrôle croisé — le panier moyen tient-il ses promesses ?</t>
        </is>
      </c>
    </row>
    <row r="11" ht="28" customHeight="1">
      <c r="A11" s="4" t="inlineStr">
        <is>
          <t>Le panier moyen est le produit de deux choses : le nombre d’articles par ticket et le prix moyen de chaque article. Recalculez-les séparément, puis comparez leurs deux taux de réalisation à celui du panier moyen.</t>
        </is>
      </c>
    </row>
    <row r="12" ht="28" customHeight="1">
      <c r="A12" s="13" t="inlineStr">
        <is>
          <t>Composante du panier moyen</t>
        </is>
      </c>
      <c r="B12" s="13" t="inlineStr">
        <is>
          <t>Prévu</t>
        </is>
      </c>
      <c r="C12" s="13" t="inlineStr">
        <is>
          <t>Réel</t>
        </is>
      </c>
      <c r="D12" s="13" t="inlineStr">
        <is>
          <t>✓ Prévu</t>
        </is>
      </c>
      <c r="E12" s="13" t="inlineStr">
        <is>
          <t>✓ Réel</t>
        </is>
      </c>
      <c r="F12" s="13" t="inlineStr">
        <is>
          <t>Comment on l’obtient</t>
        </is>
      </c>
    </row>
    <row r="13" ht="26" customHeight="1">
      <c r="A13" s="14" t="inlineStr">
        <is>
          <t>Indice de vente — recalculé</t>
        </is>
      </c>
      <c r="B13" s="28" t="n"/>
      <c r="C13" s="28" t="n"/>
      <c r="D13" s="25">
        <f>IF(B13="","",IF(ABS(B13-REF!$B$12)&lt;=0.01,"✓","✗"))</f>
        <v/>
      </c>
      <c r="E13" s="25">
        <f>IF(C13="","",IF(ABS(C13-REF!$B$13)&lt;=0.01,"✓","✗"))</f>
        <v/>
      </c>
      <c r="F13" s="21" t="inlineStr">
        <is>
          <t>Articles vendus ÷ nombre de tickets. Doit retomber sur la donnée de la feuille 1.</t>
        </is>
      </c>
    </row>
    <row r="14" ht="26" customHeight="1">
      <c r="A14" s="14" t="inlineStr">
        <is>
          <t>Prix moyen d’un article HT — recalculé</t>
        </is>
      </c>
      <c r="B14" s="27" t="n"/>
      <c r="C14" s="27" t="n"/>
      <c r="D14" s="25">
        <f>IF(B14="","",IF(ABS(B14-REF!$B$14)&lt;=0.01,"✓","✗"))</f>
        <v/>
      </c>
      <c r="E14" s="25">
        <f>IF(C14="","",IF(ABS(C14-REF!$B$15)&lt;=0.01,"✓","✗"))</f>
        <v/>
      </c>
      <c r="F14" s="21" t="inlineStr">
        <is>
          <t>Panier moyen ÷ indice de vente. Doit retomber sur la donnée de la feuille 1.</t>
        </is>
      </c>
    </row>
    <row r="16" ht="28" customHeight="1">
      <c r="A16" s="22" t="inlineStr">
        <is>
          <t>Notez dès maintenant ce que vous voyez : le panier moyen est exactement à l’objectif, alors qu’aucune de ses deux composantes ne l’est. Vous en aurez besoin feuille 6.</t>
        </is>
      </c>
    </row>
  </sheetData>
  <mergeCells count="5">
    <mergeCell ref="A16:F16"/>
    <mergeCell ref="A2:F2"/>
    <mergeCell ref="A11:F11"/>
    <mergeCell ref="A10:F10"/>
    <mergeCell ref="A1:F1"/>
  </mergeCells>
  <conditionalFormatting sqref="D4:E8">
    <cfRule type="expression" priority="1" dxfId="0" stopIfTrue="0">
      <formula>D4="✓"</formula>
    </cfRule>
    <cfRule type="expression" priority="2" dxfId="1" stopIfTrue="0">
      <formula>D4="✗"</formula>
    </cfRule>
  </conditionalFormatting>
  <conditionalFormatting sqref="D13:E14">
    <cfRule type="expression" priority="3" dxfId="0" stopIfTrue="0">
      <formula>D13="✓"</formula>
    </cfRule>
    <cfRule type="expression" priority="4" dxfId="1" stopIfTrue="0">
      <formula>D13="✗"</formula>
    </cfRule>
  </conditionalFormatting>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F16"/>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4" customWidth="1" min="6" max="6"/>
  </cols>
  <sheetData>
    <row r="1" ht="26" customHeight="1">
      <c r="A1" s="23" t="inlineStr">
        <is>
          <t>FEUILLE 3 — LA CASCADE DE MARGE ET LA DÉMARQUE</t>
        </is>
      </c>
    </row>
    <row r="2" ht="26" customHeight="1">
      <c r="A2" s="4" t="inlineStr">
        <is>
          <t>On descend du chiffre d’affaires jusqu’à la marge commerciale. Reprenez le CA et les articles de la feuille 2, les coûts et les démarques de la feuille 1.</t>
        </is>
      </c>
    </row>
    <row r="3" ht="18" customHeight="1">
      <c r="A3" s="12" t="inlineStr">
        <is>
          <t>①  La cascade</t>
        </is>
      </c>
    </row>
    <row r="4" ht="28" customHeight="1">
      <c r="A4" s="13" t="inlineStr">
        <is>
          <t>Étape de la cascade</t>
        </is>
      </c>
      <c r="B4" s="13" t="inlineStr">
        <is>
          <t>Prévu</t>
        </is>
      </c>
      <c r="C4" s="13" t="inlineStr">
        <is>
          <t>Réel</t>
        </is>
      </c>
      <c r="D4" s="13" t="inlineStr">
        <is>
          <t>✓ Prévu</t>
        </is>
      </c>
      <c r="E4" s="13" t="inlineStr">
        <is>
          <t>✓ Réel</t>
        </is>
      </c>
      <c r="F4" s="13" t="inlineStr">
        <is>
          <t>Comment on l’obtient</t>
        </is>
      </c>
    </row>
    <row r="5" ht="30" customHeight="1">
      <c r="A5" s="14" t="inlineStr">
        <is>
          <t>Coût d’achat des marchandises (CMV)</t>
        </is>
      </c>
      <c r="B5" s="26" t="n"/>
      <c r="C5" s="26" t="n"/>
      <c r="D5" s="25">
        <f>IF(B5="","",IF(ABS(B5-REF!$B$16)&lt;=0.01,"✓","✗"))</f>
        <v/>
      </c>
      <c r="E5" s="25">
        <f>IF(C5="","",IF(ABS(C5-REF!$B$17)&lt;=0.01,"✓","✗"))</f>
        <v/>
      </c>
      <c r="F5" s="21" t="inlineStr">
        <is>
          <t>Articles vendus × coût d’achat moyen HT.</t>
        </is>
      </c>
    </row>
    <row r="6" ht="30" customHeight="1">
      <c r="A6" s="29" t="inlineStr">
        <is>
          <t>MARGE BRUTE</t>
        </is>
      </c>
      <c r="B6" s="26" t="n"/>
      <c r="C6" s="26" t="n"/>
      <c r="D6" s="25">
        <f>IF(B6="","",IF(ABS(B6-REF!$B$18)&lt;=0.01,"✓","✗"))</f>
        <v/>
      </c>
      <c r="E6" s="25">
        <f>IF(C6="","",IF(ABS(C6-REF!$B$19)&lt;=0.01,"✓","✗"))</f>
        <v/>
      </c>
      <c r="F6" s="21" t="inlineStr">
        <is>
          <t>CA HT – CMV.</t>
        </is>
      </c>
    </row>
    <row r="7" ht="30" customHeight="1">
      <c r="A7" s="14" t="inlineStr">
        <is>
          <t>Taux de marque</t>
        </is>
      </c>
      <c r="B7" s="30" t="n"/>
      <c r="C7" s="30" t="n"/>
      <c r="D7" s="25">
        <f>IF(B7="","",IF(OR(ABS(B7-REF!$B$20)&lt;=0.0005,ABS(B7-REF!$B$20*100)&lt;=0.05),"✓","✗"))</f>
        <v/>
      </c>
      <c r="E7" s="25">
        <f>IF(C7="","",IF(OR(ABS(C7-REF!$B$21)&lt;=0.0005,ABS(C7-REF!$B$21*100)&lt;=0.05),"✓","✗"))</f>
        <v/>
      </c>
      <c r="F7" s="21" t="inlineStr">
        <is>
          <t>(Marge brute ÷ CA HT) × 100. Sur le prix de vente, jamais sur l’achat.</t>
        </is>
      </c>
    </row>
    <row r="8" ht="30" customHeight="1">
      <c r="A8" s="14" t="inlineStr">
        <is>
          <t>Démarque inconnue</t>
        </is>
      </c>
      <c r="B8" s="31" t="n"/>
      <c r="C8" s="31" t="n"/>
      <c r="D8" s="25">
        <f>IF(B8="","",IF(ABS(B8-REF!$B$22)&lt;=0.01,"✓","✗"))</f>
        <v/>
      </c>
      <c r="E8" s="25">
        <f>IF(C8="","",IF(ABS(C8-REF!$B$23)&lt;=0.01,"✓","✗"))</f>
        <v/>
      </c>
      <c r="F8" s="21" t="inlineStr">
        <is>
          <t>Démarque totale (inventaire) – démarque connue (cahier de casse).</t>
        </is>
      </c>
    </row>
    <row r="9" ht="30" customHeight="1">
      <c r="A9" s="29" t="inlineStr">
        <is>
          <t>MARGE COMMERCIALE</t>
        </is>
      </c>
      <c r="B9" s="26" t="n"/>
      <c r="C9" s="26" t="n"/>
      <c r="D9" s="25">
        <f>IF(B9="","",IF(ABS(B9-REF!$B$26)&lt;=0.01,"✓","✗"))</f>
        <v/>
      </c>
      <c r="E9" s="25">
        <f>IF(C9="","",IF(ABS(C9-REF!$B$27)&lt;=0.01,"✓","✗"))</f>
        <v/>
      </c>
      <c r="F9" s="21" t="inlineStr">
        <is>
          <t>Marge brute – démarque totale. C’est là que s’arrête votre périmètre.</t>
        </is>
      </c>
    </row>
    <row r="11" ht="18" customHeight="1">
      <c r="A11" s="12" t="inlineStr">
        <is>
          <t>②  Les deux démarques en % du chiffre d’affaires réalisé</t>
        </is>
      </c>
    </row>
    <row r="12" ht="28" customHeight="1">
      <c r="A12" s="13" t="inlineStr">
        <is>
          <t>Démarque</t>
        </is>
      </c>
      <c r="B12" s="13" t="inlineStr">
        <is>
          <t>En euros</t>
        </is>
      </c>
      <c r="C12" s="13" t="inlineStr">
        <is>
          <t>En % du CA</t>
        </is>
      </c>
      <c r="D12" s="13" t="inlineStr">
        <is>
          <t>✓ En %</t>
        </is>
      </c>
      <c r="E12" s="32" t="inlineStr"/>
      <c r="F12" s="13" t="inlineStr">
        <is>
          <t>Repère</t>
        </is>
      </c>
    </row>
    <row r="13" ht="30" customHeight="1">
      <c r="A13" s="14" t="inlineStr">
        <is>
          <t>Démarque connue</t>
        </is>
      </c>
      <c r="B13" s="33" t="n">
        <v>320</v>
      </c>
      <c r="C13" s="30" t="n"/>
      <c r="D13" s="25">
        <f>IF(C13="","",IF(OR(ABS(C13-REF!$B$24)&lt;=0.0005,ABS(C13-REF!$B$24*100)&lt;=0.05),"✓","✗"))</f>
        <v/>
      </c>
      <c r="E13" s="32" t="inlineStr"/>
      <c r="F13" s="21" t="inlineStr">
        <is>
          <t>Casse, testeurs, retours : je sais ce que j’ai perdu au moment où je le perds.</t>
        </is>
      </c>
    </row>
    <row r="14" ht="30" customHeight="1">
      <c r="A14" s="14" t="inlineStr">
        <is>
          <t>Démarque inconnue</t>
        </is>
      </c>
      <c r="B14" s="33" t="n">
        <v>1080</v>
      </c>
      <c r="C14" s="30" t="n"/>
      <c r="D14" s="25">
        <f>IF(C14="","",IF(OR(ABS(C14-REF!$B$25)&lt;=0.0005,ABS(C14-REF!$B$25*100)&lt;=0.05),"✓","✗"))</f>
        <v/>
      </c>
      <c r="E14" s="32" t="inlineStr"/>
      <c r="F14" s="21" t="inlineStr">
        <is>
          <t>Vol, erreur de scan ou de réception. Alerte au-delà de 1 % du CA.</t>
        </is>
      </c>
    </row>
    <row r="16" ht="26" customHeight="1">
      <c r="A16" s="22" t="inlineStr">
        <is>
          <t>La marge brute paye encore la démarque avant de devenir votre marge commerciale. Regardez lequel des deux postes de démarque pèse le plus lourd.</t>
        </is>
      </c>
    </row>
  </sheetData>
  <mergeCells count="5">
    <mergeCell ref="A2:F2"/>
    <mergeCell ref="A11:F11"/>
    <mergeCell ref="A16:F16"/>
    <mergeCell ref="A1:F1"/>
    <mergeCell ref="A3:F3"/>
  </mergeCells>
  <conditionalFormatting sqref="D5:E9">
    <cfRule type="expression" priority="1" dxfId="0" stopIfTrue="0">
      <formula>D5="✓"</formula>
    </cfRule>
    <cfRule type="expression" priority="2" dxfId="1" stopIfTrue="0">
      <formula>D5="✗"</formula>
    </cfRule>
  </conditionalFormatting>
  <conditionalFormatting sqref="D13:D14">
    <cfRule type="expression" priority="3" dxfId="0" stopIfTrue="0">
      <formula>D13="✓"</formula>
    </cfRule>
    <cfRule type="expression" priority="4" dxfId="1" stopIfTrue="0">
      <formula>D13="✗"</formula>
    </cfRule>
  </conditionalFormatting>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K18"/>
  <sheetViews>
    <sheetView showGridLines="0" workbookViewId="0">
      <selection activeCell="A1" sqref="A1"/>
    </sheetView>
  </sheetViews>
  <sheetFormatPr baseColWidth="8" defaultRowHeight="15"/>
  <cols>
    <col width="40" customWidth="1" min="1" max="1"/>
    <col width="11" customWidth="1" min="2" max="2"/>
    <col width="11" customWidth="1" min="3" max="3"/>
    <col width="11" customWidth="1" min="4" max="4"/>
    <col width="9" customWidth="1" min="5" max="5"/>
    <col width="13" customWidth="1" min="6" max="6"/>
    <col width="9" customWidth="1" min="7" max="7"/>
    <col width="11" customWidth="1" min="8" max="8"/>
    <col width="9" customWidth="1" min="9" max="9"/>
    <col width="11" customWidth="1" min="10" max="10"/>
    <col width="9" customWidth="1" min="11" max="11"/>
  </cols>
  <sheetData>
    <row r="1" ht="26" customHeight="1">
      <c r="A1" s="23" t="inlineStr">
        <is>
          <t>FEUILLE 4 — TROIS RÉFÉRENCES DU CORNER ET LA ROTATION DU COFFRET</t>
        </is>
      </c>
    </row>
    <row r="2" ht="26" customHeight="1">
      <c r="A2" s="4" t="inlineStr">
        <is>
          <t>On quitte le rayon pour le produit. TVA à 20 % sur les trois références. Ces trois fiches ne représentent pas tout le corner : elles servent à comprendre pourquoi le taux de marque a bougé.</t>
        </is>
      </c>
    </row>
    <row r="3" ht="18" customHeight="1">
      <c r="A3" s="12" t="inlineStr">
        <is>
          <t>①  Trois références — calculs unitaires</t>
        </is>
      </c>
    </row>
    <row r="4" ht="30" customHeight="1">
      <c r="A4" s="13" t="inlineStr">
        <is>
          <t>Référence</t>
        </is>
      </c>
      <c r="B4" s="13" t="inlineStr">
        <is>
          <t>PA HT</t>
        </is>
      </c>
      <c r="C4" s="13" t="inlineStr">
        <is>
          <t>PV HT</t>
        </is>
      </c>
      <c r="D4" s="13" t="inlineStr">
        <is>
          <t>Marge €</t>
        </is>
      </c>
      <c r="E4" s="13" t="inlineStr">
        <is>
          <t>✓ Marge</t>
        </is>
      </c>
      <c r="F4" s="13" t="inlineStr">
        <is>
          <t>Taux de marque</t>
        </is>
      </c>
      <c r="G4" s="13" t="inlineStr">
        <is>
          <t>✓ Marque</t>
        </is>
      </c>
      <c r="H4" s="13" t="inlineStr">
        <is>
          <t>PV TTC</t>
        </is>
      </c>
      <c r="I4" s="13" t="inlineStr">
        <is>
          <t>✓ TTC</t>
        </is>
      </c>
      <c r="J4" s="13" t="inlineStr">
        <is>
          <t>Coef. mult.</t>
        </is>
      </c>
      <c r="K4" s="13" t="inlineStr">
        <is>
          <t>✓ Coef.</t>
        </is>
      </c>
    </row>
    <row r="5" ht="26" customHeight="1">
      <c r="A5" s="14" t="inlineStr">
        <is>
          <t>Coffret de Noël « Éclat »</t>
        </is>
      </c>
      <c r="B5" s="34" t="n">
        <v>28</v>
      </c>
      <c r="C5" s="34" t="n">
        <v>40</v>
      </c>
      <c r="D5" s="27" t="n"/>
      <c r="E5" s="25">
        <f>IF(D5="","",IF(ABS(D5-REF!$B$28)&lt;=0.01,"✓","✗"))</f>
        <v/>
      </c>
      <c r="F5" s="30" t="n"/>
      <c r="G5" s="25">
        <f>IF(F5="","",IF(OR(ABS(F5-REF!$B$29)&lt;=0.0005,ABS(F5-REF!$B$29*100)&lt;=0.05),"✓","✗"))</f>
        <v/>
      </c>
      <c r="H5" s="35" t="n"/>
      <c r="I5" s="25">
        <f>IF(H5="","",IF(ABS(H5-REF!$B$31)&lt;=0.01,"✓","✗"))</f>
        <v/>
      </c>
      <c r="J5" s="28" t="n"/>
      <c r="K5" s="25">
        <f>IF(J5="","",IF(ABS(J5-REF!$B$32)&lt;=0.005,"✓","✗"))</f>
        <v/>
      </c>
    </row>
    <row r="6" ht="26" customHeight="1">
      <c r="A6" s="14" t="inlineStr">
        <is>
          <t>Crème de jour « Hydra+ » (vente à l’unité)</t>
        </is>
      </c>
      <c r="B6" s="34" t="n">
        <v>8.25</v>
      </c>
      <c r="C6" s="34" t="n">
        <v>15</v>
      </c>
      <c r="D6" s="27" t="n"/>
      <c r="E6" s="25">
        <f>IF(D6="","",IF(ABS(D6-REF!$B$33)&lt;=0.01,"✓","✗"))</f>
        <v/>
      </c>
      <c r="F6" s="30" t="n"/>
      <c r="G6" s="25">
        <f>IF(F6="","",IF(OR(ABS(F6-REF!$B$34)&lt;=0.0005,ABS(F6-REF!$B$34*100)&lt;=0.05),"✓","✗"))</f>
        <v/>
      </c>
      <c r="H6" s="35" t="n"/>
      <c r="I6" s="25">
        <f>IF(H6="","",IF(ABS(H6-REF!$B$36)&lt;=0.01,"✓","✗"))</f>
        <v/>
      </c>
      <c r="J6" s="28" t="n"/>
      <c r="K6" s="25">
        <f>IF(J6="","",IF(ABS(J6-REF!$B$37)&lt;=0.005,"✓","✗"))</f>
        <v/>
      </c>
    </row>
    <row r="7" ht="26" customHeight="1">
      <c r="A7" s="14" t="inlineStr">
        <is>
          <t>Eau de parfum 50 ml</t>
        </is>
      </c>
      <c r="B7" s="34" t="n">
        <v>21</v>
      </c>
      <c r="C7" s="34" t="n">
        <v>35</v>
      </c>
      <c r="D7" s="27" t="n"/>
      <c r="E7" s="25">
        <f>IF(D7="","",IF(ABS(D7-REF!$B$38)&lt;=0.01,"✓","✗"))</f>
        <v/>
      </c>
      <c r="F7" s="30" t="n"/>
      <c r="G7" s="25">
        <f>IF(F7="","",IF(OR(ABS(F7-REF!$B$39)&lt;=0.0005,ABS(F7-REF!$B$39*100)&lt;=0.05),"✓","✗"))</f>
        <v/>
      </c>
      <c r="H7" s="35" t="n"/>
      <c r="I7" s="25">
        <f>IF(H7="","",IF(ABS(H7-REF!$B$41)&lt;=0.01,"✓","✗"))</f>
        <v/>
      </c>
      <c r="J7" s="28" t="n"/>
      <c r="K7" s="25">
        <f>IF(J7="","",IF(ABS(J7-REF!$B$42)&lt;=0.005,"✓","✗"))</f>
        <v/>
      </c>
    </row>
    <row r="9" ht="26" customHeight="1">
      <c r="A9" s="7" t="inlineStr">
        <is>
          <t>Rappel : la marge se calcule en HT, le coefficient multiplicateur avec le prix de vente TTC. Ce ne sont pas les mêmes bases, et c’est là que se perdent la plupart des points.</t>
        </is>
      </c>
    </row>
    <row r="10" ht="26" customHeight="1">
      <c r="A10" s="22" t="inlineStr">
        <is>
          <t>Que vous dit la comparaison des trois taux de marque, sachant que la vitrine a été consacrée aux coffrets pendant quatre semaines ? Gardez la réponse pour la feuille 6.</t>
        </is>
      </c>
    </row>
    <row r="12" ht="18" customHeight="1">
      <c r="A12" s="12" t="inlineStr">
        <is>
          <t>②  Rotation du coffret de Noël</t>
        </is>
      </c>
    </row>
    <row r="13" ht="18" customHeight="1">
      <c r="A13" s="4" t="inlineStr">
        <is>
          <t>Stock initial 340 unités  ·  stock final 260 unités  ·  1 200 coffrets vendus sur 30 jours.</t>
        </is>
      </c>
    </row>
    <row r="14" ht="28" customHeight="1">
      <c r="A14" s="13" t="inlineStr">
        <is>
          <t>Indicateur de stock</t>
        </is>
      </c>
      <c r="B14" s="13" t="inlineStr">
        <is>
          <t>Résultat</t>
        </is>
      </c>
      <c r="C14" s="13" t="inlineStr">
        <is>
          <t>✓ Résultat</t>
        </is>
      </c>
      <c r="D14" s="13" t="inlineStr">
        <is>
          <t>Comment on l’obtient</t>
        </is>
      </c>
    </row>
    <row r="15" ht="24" customHeight="1">
      <c r="A15" s="14" t="inlineStr">
        <is>
          <t>Stock moyen (en unités)</t>
        </is>
      </c>
      <c r="B15" s="28" t="n"/>
      <c r="C15" s="25">
        <f>IF(B15="","",IF(ABS(B15-REF!$B$43)&lt;=0.01,"✓","✗"))</f>
        <v/>
      </c>
      <c r="D15" s="21" t="inlineStr">
        <is>
          <t>(Stock initial + stock final) ÷ 2.</t>
        </is>
      </c>
    </row>
    <row r="16" ht="24" customHeight="1">
      <c r="A16" s="14" t="inlineStr">
        <is>
          <t>Ventes moyennes par jour (VM)</t>
        </is>
      </c>
      <c r="B16" s="28" t="n"/>
      <c r="C16" s="25">
        <f>IF(B16="","",IF(ABS(B16-REF!$B$44)&lt;=0.01,"✓","✗"))</f>
        <v/>
      </c>
      <c r="D16" s="21" t="inlineStr">
        <is>
          <t>Sorties totales ÷ nombre de jours.</t>
        </is>
      </c>
    </row>
    <row r="17" ht="24" customHeight="1">
      <c r="A17" s="14" t="inlineStr">
        <is>
          <t>Taux de rotation (TR)</t>
        </is>
      </c>
      <c r="B17" s="28" t="n"/>
      <c r="C17" s="25">
        <f>IF(B17="","",IF(ABS(B17-REF!$B$45)&lt;=0.01,"✓","✗"))</f>
        <v/>
      </c>
      <c r="D17" s="21" t="inlineStr">
        <is>
          <t>Sorties totales ÷ stock moyen.</t>
        </is>
      </c>
    </row>
    <row r="18" ht="24" customHeight="1">
      <c r="A18" s="14" t="inlineStr">
        <is>
          <t>Durée moyenne de stockage (DMS, en jours)</t>
        </is>
      </c>
      <c r="B18" s="28" t="n"/>
      <c r="C18" s="25">
        <f>IF(B18="","",IF(ABS(B18-REF!$B$46)&lt;=0.01,"✓","✗"))</f>
        <v/>
      </c>
      <c r="D18" s="21" t="inlineStr">
        <is>
          <t>Stock moyen ÷ VM — ou période ÷ TR. Les deux routes doivent donner le même nombre.</t>
        </is>
      </c>
    </row>
  </sheetData>
  <mergeCells count="12">
    <mergeCell ref="D17:K17"/>
    <mergeCell ref="A12:K12"/>
    <mergeCell ref="A3:K3"/>
    <mergeCell ref="D15:K15"/>
    <mergeCell ref="D16:K16"/>
    <mergeCell ref="A2:K2"/>
    <mergeCell ref="A10:K10"/>
    <mergeCell ref="D14:K14"/>
    <mergeCell ref="A13:K13"/>
    <mergeCell ref="A1:K1"/>
    <mergeCell ref="A9:K9"/>
    <mergeCell ref="D18:K18"/>
  </mergeCells>
  <conditionalFormatting sqref="E5:E7">
    <cfRule type="expression" priority="1" dxfId="0" stopIfTrue="0">
      <formula>E5="✓"</formula>
    </cfRule>
    <cfRule type="expression" priority="2" dxfId="1" stopIfTrue="0">
      <formula>E5="✗"</formula>
    </cfRule>
  </conditionalFormatting>
  <conditionalFormatting sqref="G5:G7">
    <cfRule type="expression" priority="3" dxfId="0" stopIfTrue="0">
      <formula>G5="✓"</formula>
    </cfRule>
    <cfRule type="expression" priority="4" dxfId="1" stopIfTrue="0">
      <formula>G5="✗"</formula>
    </cfRule>
  </conditionalFormatting>
  <conditionalFormatting sqref="I5:I7">
    <cfRule type="expression" priority="5" dxfId="0" stopIfTrue="0">
      <formula>I5="✓"</formula>
    </cfRule>
    <cfRule type="expression" priority="6" dxfId="1" stopIfTrue="0">
      <formula>I5="✗"</formula>
    </cfRule>
  </conditionalFormatting>
  <conditionalFormatting sqref="K5:K7">
    <cfRule type="expression" priority="7" dxfId="0" stopIfTrue="0">
      <formula>K5="✓"</formula>
    </cfRule>
    <cfRule type="expression" priority="8" dxfId="1" stopIfTrue="0">
      <formula>K5="✗"</formula>
    </cfRule>
  </conditionalFormatting>
  <conditionalFormatting sqref="C15:C18">
    <cfRule type="expression" priority="9" dxfId="0" stopIfTrue="0">
      <formula>C15="✓"</formula>
    </cfRule>
    <cfRule type="expression" priority="10" dxfId="1" stopIfTrue="0">
      <formula>C15="✗"</formula>
    </cfRule>
  </conditionalFormatting>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K22"/>
  <sheetViews>
    <sheetView showGridLines="0" workbookViewId="0">
      <selection activeCell="A1" sqref="A1"/>
    </sheetView>
  </sheetViews>
  <sheetFormatPr baseColWidth="8" defaultRowHeight="15"/>
  <cols>
    <col width="34" customWidth="1" min="1" max="1"/>
    <col width="12" customWidth="1" min="2" max="2"/>
    <col width="12" customWidth="1" min="3" max="3"/>
    <col width="12" customWidth="1" min="4" max="4"/>
    <col width="12" customWidth="1" min="5" max="5"/>
    <col width="11" customWidth="1" min="6" max="6"/>
    <col width="8" customWidth="1" min="7" max="7"/>
    <col width="9" customWidth="1" min="8" max="8"/>
    <col width="9" customWidth="1" min="9" max="9"/>
    <col width="9" customWidth="1" min="10" max="10"/>
    <col width="9" customWidth="1" min="11" max="11"/>
  </cols>
  <sheetData>
    <row r="1" ht="26" customHeight="1">
      <c r="A1" s="23" t="inlineStr">
        <is>
          <t>FEUILLE 5 — LE TABLEAU DE BORD D’ANALYSE DU CORNER</t>
        </is>
      </c>
    </row>
    <row r="2" ht="42" customHeight="1">
      <c r="A2" s="7" t="inlineStr">
        <is>
          <t>Seize lignes. Pour chacune : l’écart, le taux de réalisation, le voyant et le sens F ou D. Barème — VERT ≥ 100 %  ·  ORANGE de 95 à 99,9 %  ·  ROUGE en dessous de 95 %, logique INVERSÉE pour les pertes et les charges (un coût ou une démarque au-dessus de 100 %, c’est rouge). Deux lignes s’interprètent à l’envers de ce que suggère leur couleur : cherchez-les.</t>
        </is>
      </c>
    </row>
    <row r="3" ht="16" customHeight="1">
      <c r="A3" s="4" t="inlineStr">
        <is>
          <t>L’écart d’un indicateur exprimé en pourcentage se dit en POINTS : (réel – objectif) × 100.  ·  Les quatre dernières colonnes contrôlent, dans l’ordre, l’écart, le taux, le voyant et le sens.</t>
        </is>
      </c>
    </row>
    <row r="4" ht="32" customHeight="1">
      <c r="A4" s="13" t="inlineStr">
        <is>
          <t>Indicateur</t>
        </is>
      </c>
      <c r="B4" s="13" t="inlineStr">
        <is>
          <t>Objectif</t>
        </is>
      </c>
      <c r="C4" s="13" t="inlineStr">
        <is>
          <t>Réalisé</t>
        </is>
      </c>
      <c r="D4" s="13" t="inlineStr">
        <is>
          <t>Écart</t>
        </is>
      </c>
      <c r="E4" s="13" t="inlineStr">
        <is>
          <t>Taux de réal.</t>
        </is>
      </c>
      <c r="F4" s="13" t="inlineStr">
        <is>
          <t>Voyant</t>
        </is>
      </c>
      <c r="G4" s="13" t="inlineStr">
        <is>
          <t>F ou D</t>
        </is>
      </c>
      <c r="H4" s="13" t="inlineStr">
        <is>
          <t>✓ Écart</t>
        </is>
      </c>
      <c r="I4" s="13" t="inlineStr">
        <is>
          <t>✓ Taux</t>
        </is>
      </c>
      <c r="J4" s="13" t="inlineStr">
        <is>
          <t>✓ Voyant</t>
        </is>
      </c>
      <c r="K4" s="13" t="inlineStr">
        <is>
          <t>✓ F/D</t>
        </is>
      </c>
    </row>
    <row r="5" ht="22" customHeight="1">
      <c r="A5" s="14" t="inlineStr">
        <is>
          <t>Passage clients  (compteur ÷ 2)</t>
        </is>
      </c>
      <c r="B5" s="36" t="n">
        <v>3400</v>
      </c>
      <c r="C5" s="36" t="n">
        <v>3600</v>
      </c>
      <c r="D5" s="37" t="n"/>
      <c r="E5" s="38" t="n"/>
      <c r="F5" s="39" t="n"/>
      <c r="G5" s="39" t="n"/>
      <c r="H5" s="25">
        <f>IF(D5="","",IF(ABS(D5-REF!$B$47)&lt;=0.01,"✓","✗"))</f>
        <v/>
      </c>
      <c r="I5" s="25">
        <f>IF(E5="","",IF(OR(ABS(E5-REF!$B$48)&lt;=0.0006,ABS(E5-REF!$B$48*100)&lt;=0.06),"✓","✗"))</f>
        <v/>
      </c>
      <c r="J5" s="25">
        <f>IF(F5="","",IF(UPPER(TRIM(F5))=REF!$B$49,"✓","✗"))</f>
        <v/>
      </c>
      <c r="K5" s="25">
        <f>IF(G5="","",IF(UPPER(TRIM(G5))=REF!$B$50,"✓","✗"))</f>
        <v/>
      </c>
    </row>
    <row r="6" ht="22" customHeight="1">
      <c r="A6" s="14" t="inlineStr">
        <is>
          <t>Nombre de tickets (clients)</t>
        </is>
      </c>
      <c r="B6" s="36" t="n">
        <v>1020</v>
      </c>
      <c r="C6" s="36" t="n">
        <v>1080</v>
      </c>
      <c r="D6" s="37" t="n"/>
      <c r="E6" s="38" t="n"/>
      <c r="F6" s="39" t="n"/>
      <c r="G6" s="39" t="n"/>
      <c r="H6" s="25">
        <f>IF(D6="","",IF(ABS(D6-REF!$B$51)&lt;=0.01,"✓","✗"))</f>
        <v/>
      </c>
      <c r="I6" s="25">
        <f>IF(E6="","",IF(OR(ABS(E6-REF!$B$52)&lt;=0.0006,ABS(E6-REF!$B$52*100)&lt;=0.06),"✓","✗"))</f>
        <v/>
      </c>
      <c r="J6" s="25">
        <f>IF(F6="","",IF(UPPER(TRIM(F6))=REF!$B$53,"✓","✗"))</f>
        <v/>
      </c>
      <c r="K6" s="25">
        <f>IF(G6="","",IF(UPPER(TRIM(G6))=REF!$B$54,"✓","✗"))</f>
        <v/>
      </c>
    </row>
    <row r="7" ht="22" customHeight="1">
      <c r="A7" s="14" t="inlineStr">
        <is>
          <t>Taux de transformation</t>
        </is>
      </c>
      <c r="B7" s="40" t="n">
        <v>0.3</v>
      </c>
      <c r="C7" s="40" t="n">
        <v>0.3</v>
      </c>
      <c r="D7" s="41" t="n"/>
      <c r="E7" s="38" t="n"/>
      <c r="F7" s="39" t="n"/>
      <c r="G7" s="39" t="n"/>
      <c r="H7" s="25">
        <f>IF(D7="","",IF(ABS(D7-REF!$B$55)&lt;=0.01,"✓","✗"))</f>
        <v/>
      </c>
      <c r="I7" s="25">
        <f>IF(E7="","",IF(OR(ABS(E7-REF!$B$56)&lt;=0.0006,ABS(E7-REF!$B$56*100)&lt;=0.06),"✓","✗"))</f>
        <v/>
      </c>
      <c r="J7" s="25">
        <f>IF(F7="","",IF(UPPER(TRIM(F7))=REF!$B$57,"✓","✗"))</f>
        <v/>
      </c>
      <c r="K7" s="25">
        <f>IF(G7="","",IF(UPPER(TRIM(G7))=REF!$B$58,"✓","✗"))</f>
        <v/>
      </c>
    </row>
    <row r="8" ht="22" customHeight="1">
      <c r="A8" s="14" t="inlineStr">
        <is>
          <t>Nombre d’articles vendus</t>
        </is>
      </c>
      <c r="B8" s="36" t="n">
        <v>2040</v>
      </c>
      <c r="C8" s="36" t="n">
        <v>1728</v>
      </c>
      <c r="D8" s="37" t="n"/>
      <c r="E8" s="38" t="n"/>
      <c r="F8" s="39" t="n"/>
      <c r="G8" s="39" t="n"/>
      <c r="H8" s="25">
        <f>IF(D8="","",IF(ABS(D8-REF!$B$59)&lt;=0.01,"✓","✗"))</f>
        <v/>
      </c>
      <c r="I8" s="25">
        <f>IF(E8="","",IF(OR(ABS(E8-REF!$B$60)&lt;=0.0006,ABS(E8-REF!$B$60*100)&lt;=0.06),"✓","✗"))</f>
        <v/>
      </c>
      <c r="J8" s="25">
        <f>IF(F8="","",IF(UPPER(TRIM(F8))=REF!$B$61,"✓","✗"))</f>
        <v/>
      </c>
      <c r="K8" s="25">
        <f>IF(G8="","",IF(UPPER(TRIM(G8))=REF!$B$62,"✓","✗"))</f>
        <v/>
      </c>
    </row>
    <row r="9" ht="22" customHeight="1">
      <c r="A9" s="14" t="inlineStr">
        <is>
          <t>Indice de vente (IV)</t>
        </is>
      </c>
      <c r="B9" s="42" t="n">
        <v>2</v>
      </c>
      <c r="C9" s="42" t="n">
        <v>1.6</v>
      </c>
      <c r="D9" s="43" t="n"/>
      <c r="E9" s="38" t="n"/>
      <c r="F9" s="39" t="n"/>
      <c r="G9" s="39" t="n"/>
      <c r="H9" s="25">
        <f>IF(D9="","",IF(ABS(D9-REF!$B$63)&lt;=0.01,"✓","✗"))</f>
        <v/>
      </c>
      <c r="I9" s="25">
        <f>IF(E9="","",IF(OR(ABS(E9-REF!$B$64)&lt;=0.0006,ABS(E9-REF!$B$64*100)&lt;=0.06),"✓","✗"))</f>
        <v/>
      </c>
      <c r="J9" s="25">
        <f>IF(F9="","",IF(UPPER(TRIM(F9))=REF!$B$65,"✓","✗"))</f>
        <v/>
      </c>
      <c r="K9" s="25">
        <f>IF(G9="","",IF(UPPER(TRIM(G9))=REF!$B$66,"✓","✗"))</f>
        <v/>
      </c>
    </row>
    <row r="10" ht="22" customHeight="1">
      <c r="A10" s="14" t="inlineStr">
        <is>
          <t>Prix de vente moyen HT</t>
        </is>
      </c>
      <c r="B10" s="44" t="n">
        <v>20</v>
      </c>
      <c r="C10" s="44" t="n">
        <v>25</v>
      </c>
      <c r="D10" s="45" t="n"/>
      <c r="E10" s="38" t="n"/>
      <c r="F10" s="39" t="n"/>
      <c r="G10" s="39" t="n"/>
      <c r="H10" s="25">
        <f>IF(D10="","",IF(ABS(D10-REF!$B$67)&lt;=0.01,"✓","✗"))</f>
        <v/>
      </c>
      <c r="I10" s="25">
        <f>IF(E10="","",IF(OR(ABS(E10-REF!$B$68)&lt;=0.0006,ABS(E10-REF!$B$68*100)&lt;=0.06),"✓","✗"))</f>
        <v/>
      </c>
      <c r="J10" s="25">
        <f>IF(F10="","",IF(UPPER(TRIM(F10))=REF!$B$69,"✓","✗"))</f>
        <v/>
      </c>
      <c r="K10" s="25">
        <f>IF(G10="","",IF(UPPER(TRIM(G10))=REF!$B$70,"✓","✗"))</f>
        <v/>
      </c>
    </row>
    <row r="11" ht="22" customHeight="1">
      <c r="A11" s="14" t="inlineStr">
        <is>
          <t>Panier moyen HT</t>
        </is>
      </c>
      <c r="B11" s="44" t="n">
        <v>40</v>
      </c>
      <c r="C11" s="44" t="n">
        <v>40</v>
      </c>
      <c r="D11" s="45" t="n"/>
      <c r="E11" s="38" t="n"/>
      <c r="F11" s="39" t="n"/>
      <c r="G11" s="39" t="n"/>
      <c r="H11" s="25">
        <f>IF(D11="","",IF(ABS(D11-REF!$B$71)&lt;=0.01,"✓","✗"))</f>
        <v/>
      </c>
      <c r="I11" s="25">
        <f>IF(E11="","",IF(OR(ABS(E11-REF!$B$72)&lt;=0.0006,ABS(E11-REF!$B$72*100)&lt;=0.06),"✓","✗"))</f>
        <v/>
      </c>
      <c r="J11" s="25">
        <f>IF(F11="","",IF(UPPER(TRIM(F11))=REF!$B$73,"✓","✗"))</f>
        <v/>
      </c>
      <c r="K11" s="25">
        <f>IF(G11="","",IF(UPPER(TRIM(G11))=REF!$B$74,"✓","✗"))</f>
        <v/>
      </c>
    </row>
    <row r="12" ht="22" customHeight="1">
      <c r="A12" s="14" t="inlineStr">
        <is>
          <t>Chiffre d’affaires HT</t>
        </is>
      </c>
      <c r="B12" s="46" t="n">
        <v>40800</v>
      </c>
      <c r="C12" s="46" t="n">
        <v>43200</v>
      </c>
      <c r="D12" s="47" t="n"/>
      <c r="E12" s="38" t="n"/>
      <c r="F12" s="39" t="n"/>
      <c r="G12" s="39" t="n"/>
      <c r="H12" s="25">
        <f>IF(D12="","",IF(ABS(D12-REF!$B$75)&lt;=0.01,"✓","✗"))</f>
        <v/>
      </c>
      <c r="I12" s="25">
        <f>IF(E12="","",IF(OR(ABS(E12-REF!$B$76)&lt;=0.0006,ABS(E12-REF!$B$76*100)&lt;=0.06),"✓","✗"))</f>
        <v/>
      </c>
      <c r="J12" s="25">
        <f>IF(F12="","",IF(UPPER(TRIM(F12))=REF!$B$77,"✓","✗"))</f>
        <v/>
      </c>
      <c r="K12" s="25">
        <f>IF(G12="","",IF(UPPER(TRIM(G12))=REF!$B$78,"✓","✗"))</f>
        <v/>
      </c>
    </row>
    <row r="13" ht="22" customHeight="1">
      <c r="A13" s="14" t="inlineStr">
        <is>
          <t>Coût d’achat moyen HT par article</t>
        </is>
      </c>
      <c r="B13" s="44" t="n">
        <v>12</v>
      </c>
      <c r="C13" s="44" t="n">
        <v>16.5</v>
      </c>
      <c r="D13" s="45" t="n"/>
      <c r="E13" s="38" t="n"/>
      <c r="F13" s="39" t="n"/>
      <c r="G13" s="39" t="n"/>
      <c r="H13" s="25">
        <f>IF(D13="","",IF(ABS(D13-REF!$B$79)&lt;=0.01,"✓","✗"))</f>
        <v/>
      </c>
      <c r="I13" s="25">
        <f>IF(E13="","",IF(OR(ABS(E13-REF!$B$80)&lt;=0.0006,ABS(E13-REF!$B$80*100)&lt;=0.06),"✓","✗"))</f>
        <v/>
      </c>
      <c r="J13" s="25">
        <f>IF(F13="","",IF(UPPER(TRIM(F13))=REF!$B$81,"✓","✗"))</f>
        <v/>
      </c>
      <c r="K13" s="25">
        <f>IF(G13="","",IF(UPPER(TRIM(G13))=REF!$B$82,"✓","✗"))</f>
        <v/>
      </c>
    </row>
    <row r="14" ht="22" customHeight="1">
      <c r="A14" s="14" t="inlineStr">
        <is>
          <t>Coût d’achat des marchandises (CMV)</t>
        </is>
      </c>
      <c r="B14" s="46" t="n">
        <v>24480</v>
      </c>
      <c r="C14" s="46" t="n">
        <v>28512</v>
      </c>
      <c r="D14" s="47" t="n"/>
      <c r="E14" s="38" t="n"/>
      <c r="F14" s="39" t="n"/>
      <c r="G14" s="39" t="n"/>
      <c r="H14" s="25">
        <f>IF(D14="","",IF(ABS(D14-REF!$B$83)&lt;=0.01,"✓","✗"))</f>
        <v/>
      </c>
      <c r="I14" s="25">
        <f>IF(E14="","",IF(OR(ABS(E14-REF!$B$84)&lt;=0.0006,ABS(E14-REF!$B$84*100)&lt;=0.06),"✓","✗"))</f>
        <v/>
      </c>
      <c r="J14" s="25">
        <f>IF(F14="","",IF(UPPER(TRIM(F14))=REF!$B$85,"✓","✗"))</f>
        <v/>
      </c>
      <c r="K14" s="25">
        <f>IF(G14="","",IF(UPPER(TRIM(G14))=REF!$B$86,"✓","✗"))</f>
        <v/>
      </c>
    </row>
    <row r="15" ht="22" customHeight="1">
      <c r="A15" s="14" t="inlineStr">
        <is>
          <t>Marge brute</t>
        </is>
      </c>
      <c r="B15" s="46" t="n">
        <v>16320</v>
      </c>
      <c r="C15" s="46" t="n">
        <v>14688</v>
      </c>
      <c r="D15" s="47" t="n"/>
      <c r="E15" s="38" t="n"/>
      <c r="F15" s="39" t="n"/>
      <c r="G15" s="39" t="n"/>
      <c r="H15" s="25">
        <f>IF(D15="","",IF(ABS(D15-REF!$B$87)&lt;=0.01,"✓","✗"))</f>
        <v/>
      </c>
      <c r="I15" s="25">
        <f>IF(E15="","",IF(OR(ABS(E15-REF!$B$88)&lt;=0.0006,ABS(E15-REF!$B$88*100)&lt;=0.06),"✓","✗"))</f>
        <v/>
      </c>
      <c r="J15" s="25">
        <f>IF(F15="","",IF(UPPER(TRIM(F15))=REF!$B$89,"✓","✗"))</f>
        <v/>
      </c>
      <c r="K15" s="25">
        <f>IF(G15="","",IF(UPPER(TRIM(G15))=REF!$B$90,"✓","✗"))</f>
        <v/>
      </c>
    </row>
    <row r="16" ht="22" customHeight="1">
      <c r="A16" s="14" t="inlineStr">
        <is>
          <t>Taux de marque</t>
        </is>
      </c>
      <c r="B16" s="48" t="n">
        <v>0.4</v>
      </c>
      <c r="C16" s="48" t="n">
        <v>0.34</v>
      </c>
      <c r="D16" s="41" t="n"/>
      <c r="E16" s="38" t="n"/>
      <c r="F16" s="39" t="n"/>
      <c r="G16" s="39" t="n"/>
      <c r="H16" s="25">
        <f>IF(D16="","",IF(ABS(D16-REF!$B$91)&lt;=0.01,"✓","✗"))</f>
        <v/>
      </c>
      <c r="I16" s="25">
        <f>IF(E16="","",IF(OR(ABS(E16-REF!$B$92)&lt;=0.0006,ABS(E16-REF!$B$92*100)&lt;=0.06),"✓","✗"))</f>
        <v/>
      </c>
      <c r="J16" s="25">
        <f>IF(F16="","",IF(UPPER(TRIM(F16))=REF!$B$93,"✓","✗"))</f>
        <v/>
      </c>
      <c r="K16" s="25">
        <f>IF(G16="","",IF(UPPER(TRIM(G16))=REF!$B$94,"✓","✗"))</f>
        <v/>
      </c>
    </row>
    <row r="17" ht="22" customHeight="1">
      <c r="A17" s="14" t="inlineStr">
        <is>
          <t>Démarque connue</t>
        </is>
      </c>
      <c r="B17" s="33" t="n">
        <v>400</v>
      </c>
      <c r="C17" s="33" t="n">
        <v>320</v>
      </c>
      <c r="D17" s="47" t="n"/>
      <c r="E17" s="38" t="n"/>
      <c r="F17" s="39" t="n"/>
      <c r="G17" s="39" t="n"/>
      <c r="H17" s="25">
        <f>IF(D17="","",IF(ABS(D17-REF!$B$95)&lt;=0.01,"✓","✗"))</f>
        <v/>
      </c>
      <c r="I17" s="25">
        <f>IF(E17="","",IF(OR(ABS(E17-REF!$B$96)&lt;=0.0006,ABS(E17-REF!$B$96*100)&lt;=0.06),"✓","✗"))</f>
        <v/>
      </c>
      <c r="J17" s="25">
        <f>IF(F17="","",IF(UPPER(TRIM(F17))=REF!$B$97,"✓","✗"))</f>
        <v/>
      </c>
      <c r="K17" s="25">
        <f>IF(G17="","",IF(UPPER(TRIM(G17))=REF!$B$98,"✓","✗"))</f>
        <v/>
      </c>
    </row>
    <row r="18" ht="22" customHeight="1">
      <c r="A18" s="14" t="inlineStr">
        <is>
          <t>Démarque inconnue</t>
        </is>
      </c>
      <c r="B18" s="33" t="n">
        <v>200</v>
      </c>
      <c r="C18" s="33" t="n">
        <v>1080</v>
      </c>
      <c r="D18" s="47" t="n"/>
      <c r="E18" s="38" t="n"/>
      <c r="F18" s="39" t="n"/>
      <c r="G18" s="39" t="n"/>
      <c r="H18" s="25">
        <f>IF(D18="","",IF(ABS(D18-REF!$B$99)&lt;=0.01,"✓","✗"))</f>
        <v/>
      </c>
      <c r="I18" s="25">
        <f>IF(E18="","",IF(OR(ABS(E18-REF!$B$100)&lt;=0.0006,ABS(E18-REF!$B$100*100)&lt;=0.06),"✓","✗"))</f>
        <v/>
      </c>
      <c r="J18" s="25">
        <f>IF(F18="","",IF(UPPER(TRIM(F18))=REF!$B$101,"✓","✗"))</f>
        <v/>
      </c>
      <c r="K18" s="25">
        <f>IF(G18="","",IF(UPPER(TRIM(G18))=REF!$B$102,"✓","✗"))</f>
        <v/>
      </c>
    </row>
    <row r="19" ht="22" customHeight="1">
      <c r="A19" s="14" t="inlineStr">
        <is>
          <t>Marge commerciale</t>
        </is>
      </c>
      <c r="B19" s="46" t="n">
        <v>15720</v>
      </c>
      <c r="C19" s="46" t="n">
        <v>13288</v>
      </c>
      <c r="D19" s="47" t="n"/>
      <c r="E19" s="38" t="n"/>
      <c r="F19" s="39" t="n"/>
      <c r="G19" s="39" t="n"/>
      <c r="H19" s="25">
        <f>IF(D19="","",IF(ABS(D19-REF!$B$103)&lt;=0.01,"✓","✗"))</f>
        <v/>
      </c>
      <c r="I19" s="25">
        <f>IF(E19="","",IF(OR(ABS(E19-REF!$B$104)&lt;=0.0006,ABS(E19-REF!$B$104*100)&lt;=0.06),"✓","✗"))</f>
        <v/>
      </c>
      <c r="J19" s="25">
        <f>IF(F19="","",IF(UPPER(TRIM(F19))=REF!$B$105,"✓","✗"))</f>
        <v/>
      </c>
      <c r="K19" s="25">
        <f>IF(G19="","",IF(UPPER(TRIM(G19))=REF!$B$106,"✓","✗"))</f>
        <v/>
      </c>
    </row>
    <row r="20" ht="22" customHeight="1">
      <c r="A20" s="14" t="inlineStr">
        <is>
          <t>Heures travaillées</t>
        </is>
      </c>
      <c r="B20" s="36" t="n">
        <v>500</v>
      </c>
      <c r="C20" s="36" t="n">
        <v>480</v>
      </c>
      <c r="D20" s="37" t="n"/>
      <c r="E20" s="38" t="n"/>
      <c r="F20" s="39" t="n"/>
      <c r="G20" s="39" t="n"/>
      <c r="H20" s="25">
        <f>IF(D20="","",IF(ABS(D20-REF!$B$107)&lt;=0.01,"✓","✗"))</f>
        <v/>
      </c>
      <c r="I20" s="25">
        <f>IF(E20="","",IF(OR(ABS(E20-REF!$B$108)&lt;=0.0006,ABS(E20-REF!$B$108*100)&lt;=0.06),"✓","✗"))</f>
        <v/>
      </c>
      <c r="J20" s="25">
        <f>IF(F20="","",IF(UPPER(TRIM(F20))=REF!$B$109,"✓","✗"))</f>
        <v/>
      </c>
      <c r="K20" s="25">
        <f>IF(G20="","",IF(UPPER(TRIM(G20))=REF!$B$110,"✓","✗"))</f>
        <v/>
      </c>
    </row>
    <row r="22" ht="26" customHeight="1">
      <c r="A22" s="22" t="inlineStr">
        <is>
          <t>Quand les seize lignes sont vertes, relisez la colonne « Voyant » de haut en bas sans regarder les chiffres : le tableau de bord raconte déjà toute l’histoire du mois.</t>
        </is>
      </c>
    </row>
  </sheetData>
  <mergeCells count="4">
    <mergeCell ref="A2:K2"/>
    <mergeCell ref="A22:K22"/>
    <mergeCell ref="A1:K1"/>
    <mergeCell ref="A3:K3"/>
  </mergeCells>
  <conditionalFormatting sqref="H5:K20">
    <cfRule type="expression" priority="1" dxfId="0" stopIfTrue="0">
      <formula>H5="✓"</formula>
    </cfRule>
    <cfRule type="expression" priority="2" dxfId="1" stopIfTrue="0">
      <formula>H5="✗"</formula>
    </cfRule>
  </conditionalFormatting>
  <dataValidations count="2">
    <dataValidation sqref="F5 F6 F7 F8 F9 F10 F11 F12 F13 F14 F15 F16 F17 F18 F19 F20" showDropDown="0" showInputMessage="0" showErrorMessage="0" allowBlank="1" type="list">
      <formula1>"VERT,ORANGE,ROUGE"</formula1>
    </dataValidation>
    <dataValidation sqref="G5 G6 G7 G8 G9 G10 G11 G12 G13 G14 G15 G16 G17 G18 G19 G20" showDropDown="0" showInputMessage="0" showErrorMessage="0" allowBlank="1" type="list">
      <formula1>"F,D"</formula1>
    </dataValidation>
  </dataValidation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D35"/>
  <sheetViews>
    <sheetView showGridLines="0" workbookViewId="0">
      <selection activeCell="A1" sqref="A1"/>
    </sheetView>
  </sheetViews>
  <sheetFormatPr baseColWidth="8" defaultRowHeight="15"/>
  <cols>
    <col width="46" customWidth="1" min="1" max="1"/>
    <col width="15" customWidth="1" min="2" max="2"/>
    <col width="10" customWidth="1" min="3" max="3"/>
    <col width="58" customWidth="1" min="4" max="4"/>
  </cols>
  <sheetData>
    <row r="1" ht="26" customHeight="1">
      <c r="A1" s="23" t="inlineStr">
        <is>
          <t>FEUILLE 6 — DÉCOMPOSER LES ÉCARTS, PUIS PRIORISER</t>
        </is>
      </c>
    </row>
    <row r="2" ht="26" customHeight="1">
      <c r="A2" s="4" t="inlineStr">
        <is>
          <t>Trois décompositions du même mois. Chacune isole deux effets qui, additionnés, redonnent exactement l’écart total. C’est ce contrôle qui vous dit que votre calcul est bon.</t>
        </is>
      </c>
    </row>
    <row r="3" ht="18" customHeight="1">
      <c r="A3" s="12" t="inlineStr">
        <is>
          <t>①  L’écart de chiffre d’affaires — effet trafic / effet panier</t>
        </is>
      </c>
    </row>
    <row r="4" ht="28" customHeight="1">
      <c r="A4" s="13" t="inlineStr">
        <is>
          <t>Effet</t>
        </is>
      </c>
      <c r="B4" s="13" t="inlineStr">
        <is>
          <t>En euros</t>
        </is>
      </c>
      <c r="C4" s="13" t="inlineStr">
        <is>
          <t>✓ Montant</t>
        </is>
      </c>
      <c r="D4" s="13" t="inlineStr">
        <is>
          <t>Formule</t>
        </is>
      </c>
    </row>
    <row r="5" ht="24" customHeight="1">
      <c r="A5" s="14" t="inlineStr">
        <is>
          <t>Effet trafic (volume de clients)</t>
        </is>
      </c>
      <c r="B5" s="47" t="n"/>
      <c r="C5" s="25">
        <f>IF(B5="","",IF(ABS(B5-REF!$B$111)&lt;=0.01,"✓","✗"))</f>
        <v/>
      </c>
      <c r="D5" s="21" t="inlineStr">
        <is>
          <t>(tickets réel – tickets objectif) × panier moyen objectif</t>
        </is>
      </c>
    </row>
    <row r="6" ht="24" customHeight="1">
      <c r="A6" s="14" t="inlineStr">
        <is>
          <t>Effet panier (prix)</t>
        </is>
      </c>
      <c r="B6" s="47" t="n"/>
      <c r="C6" s="25">
        <f>IF(B6="","",IF(ABS(B6-REF!$B$112)&lt;=0.01,"✓","✗"))</f>
        <v/>
      </c>
      <c r="D6" s="21" t="inlineStr">
        <is>
          <t>(panier réel – panier objectif) × tickets réel</t>
        </is>
      </c>
    </row>
    <row r="7" ht="24" customHeight="1">
      <c r="A7" s="29" t="inlineStr">
        <is>
          <t>TOTAL — doit égaler l’écart de CA</t>
        </is>
      </c>
      <c r="B7" s="47" t="n"/>
      <c r="C7" s="25">
        <f>IF(B7="","",IF(ABS(B7-REF!$B$113)&lt;=0.01,"✓","✗"))</f>
        <v/>
      </c>
      <c r="D7" s="21" t="inlineStr">
        <is>
          <t>Effet trafic + effet panier. À comparer à l’écart de CA de la feuille 5.</t>
        </is>
      </c>
    </row>
    <row r="9" ht="18" customHeight="1">
      <c r="A9" s="12" t="inlineStr">
        <is>
          <t>②  Le même écart de CA — mais décomposé en volume d’articles / prix moyen</t>
        </is>
      </c>
    </row>
    <row r="10" ht="26" customHeight="1">
      <c r="A10" s="4" t="inlineStr">
        <is>
          <t>La décomposition dépend de la paire d’indicateurs choisie. Refaites-la avec les articles et le prix moyen : le total ne change pas, l’histoire, elle, change complètement.</t>
        </is>
      </c>
    </row>
    <row r="11" ht="28" customHeight="1">
      <c r="A11" s="13" t="inlineStr">
        <is>
          <t>Effet</t>
        </is>
      </c>
      <c r="B11" s="13" t="inlineStr">
        <is>
          <t>En euros</t>
        </is>
      </c>
      <c r="C11" s="13" t="inlineStr">
        <is>
          <t>✓ Montant</t>
        </is>
      </c>
      <c r="D11" s="13" t="inlineStr">
        <is>
          <t>Formule</t>
        </is>
      </c>
    </row>
    <row r="12" ht="24" customHeight="1">
      <c r="A12" s="14" t="inlineStr">
        <is>
          <t>Effet volume (nombre d’articles)</t>
        </is>
      </c>
      <c r="B12" s="47" t="n"/>
      <c r="C12" s="25">
        <f>IF(B12="","",IF(ABS(B12-REF!$B$114)&lt;=0.01,"✓","✗"))</f>
        <v/>
      </c>
      <c r="D12" s="21" t="inlineStr">
        <is>
          <t>(articles réel – articles objectif) × prix de vente moyen objectif</t>
        </is>
      </c>
    </row>
    <row r="13" ht="24" customHeight="1">
      <c r="A13" s="14" t="inlineStr">
        <is>
          <t>Effet prix (prix moyen par article)</t>
        </is>
      </c>
      <c r="B13" s="47" t="n"/>
      <c r="C13" s="25">
        <f>IF(B13="","",IF(ABS(B13-REF!$B$115)&lt;=0.01,"✓","✗"))</f>
        <v/>
      </c>
      <c r="D13" s="21" t="inlineStr">
        <is>
          <t>(prix moyen réel – prix moyen objectif) × articles réel</t>
        </is>
      </c>
    </row>
    <row r="14" ht="24" customHeight="1">
      <c r="A14" s="29" t="inlineStr">
        <is>
          <t>TOTAL — le même écart de CA</t>
        </is>
      </c>
      <c r="B14" s="47" t="n"/>
      <c r="C14" s="25">
        <f>IF(B14="","",IF(ABS(B14-REF!$B$116)&lt;=0.01,"✓","✗"))</f>
        <v/>
      </c>
      <c r="D14" s="21" t="inlineStr">
        <is>
          <t>Effet volume + effet prix. Identique au total du bloc ① : + 2 400 €.</t>
        </is>
      </c>
    </row>
    <row r="16" ht="18" customHeight="1">
      <c r="A16" s="12" t="inlineStr">
        <is>
          <t>③  L’écart de marge brute — effet volume / effet taux</t>
        </is>
      </c>
    </row>
    <row r="17" ht="28" customHeight="1">
      <c r="A17" s="13" t="inlineStr">
        <is>
          <t>Effet</t>
        </is>
      </c>
      <c r="B17" s="13" t="inlineStr">
        <is>
          <t>En euros</t>
        </is>
      </c>
      <c r="C17" s="13" t="inlineStr">
        <is>
          <t>✓ Montant</t>
        </is>
      </c>
      <c r="D17" s="13" t="inlineStr">
        <is>
          <t>Formule</t>
        </is>
      </c>
    </row>
    <row r="18" ht="24" customHeight="1">
      <c r="A18" s="14" t="inlineStr">
        <is>
          <t>Effet volume (l’activité)</t>
        </is>
      </c>
      <c r="B18" s="47" t="n"/>
      <c r="C18" s="25">
        <f>IF(B18="","",IF(ABS(B18-REF!$B$117)&lt;=0.01,"✓","✗"))</f>
        <v/>
      </c>
      <c r="D18" s="21" t="inlineStr">
        <is>
          <t>(CA réel – CA objectif) × taux de marque objectif</t>
        </is>
      </c>
    </row>
    <row r="19" ht="24" customHeight="1">
      <c r="A19" s="14" t="inlineStr">
        <is>
          <t>Effet taux (la marque)</t>
        </is>
      </c>
      <c r="B19" s="47" t="n"/>
      <c r="C19" s="25">
        <f>IF(B19="","",IF(ABS(B19-REF!$B$118)&lt;=0.01,"✓","✗"))</f>
        <v/>
      </c>
      <c r="D19" s="21" t="inlineStr">
        <is>
          <t>(taux de marque réel – taux de marque objectif) × CA réel</t>
        </is>
      </c>
    </row>
    <row r="20" ht="24" customHeight="1">
      <c r="A20" s="29" t="inlineStr">
        <is>
          <t>TOTAL — doit égaler l’écart de marge brute</t>
        </is>
      </c>
      <c r="B20" s="47" t="n"/>
      <c r="C20" s="25">
        <f>IF(B20="","",IF(ABS(B20-REF!$B$119)&lt;=0.01,"✓","✗"))</f>
        <v/>
      </c>
      <c r="D20" s="21" t="inlineStr">
        <is>
          <t>Effet volume + effet taux.</t>
        </is>
      </c>
    </row>
    <row r="22" ht="18" customHeight="1">
      <c r="A22" s="12" t="inlineStr">
        <is>
          <t>④  Pareto — de la marge brute à la marge commerciale</t>
        </is>
      </c>
    </row>
    <row r="23" ht="28" customHeight="1">
      <c r="A23" s="13" t="inlineStr">
        <is>
          <t>Ce qui explique l’écart de marge commerciale</t>
        </is>
      </c>
      <c r="B23" s="13" t="inlineStr">
        <is>
          <t>En euros</t>
        </is>
      </c>
      <c r="C23" s="13" t="inlineStr">
        <is>
          <t>✓ Montant</t>
        </is>
      </c>
      <c r="D23" s="13" t="inlineStr">
        <is>
          <t>Formule</t>
        </is>
      </c>
    </row>
    <row r="24" ht="26" customHeight="1">
      <c r="A24" s="14" t="inlineStr">
        <is>
          <t>Surcoût de démarque par rapport à l’objectif</t>
        </is>
      </c>
      <c r="B24" s="47" t="n"/>
      <c r="C24" s="25">
        <f>IF(B24="","",IF(ABS(B24-REF!$B$120)&lt;=0.01,"✓","✗"))</f>
        <v/>
      </c>
      <c r="D24" s="21" t="inlineStr">
        <is>
          <t>– (démarque totale réelle – démarque totale objectif). Un surcoût se note en négatif.</t>
        </is>
      </c>
    </row>
    <row r="25" ht="26" customHeight="1">
      <c r="A25" s="29" t="inlineStr">
        <is>
          <t>TOTAL — l’écart de marge commerciale</t>
        </is>
      </c>
      <c r="B25" s="47" t="n"/>
      <c r="C25" s="25">
        <f>IF(B25="","",IF(ABS(B25-REF!$B$121)&lt;=0.01,"✓","✗"))</f>
        <v/>
      </c>
      <c r="D25" s="21" t="inlineStr">
        <is>
          <t>Effet volume + effet taux + surcoût de démarque. À comparer à l’écart de la feuille 5.</t>
        </is>
      </c>
    </row>
    <row r="27" ht="18" customHeight="1">
      <c r="A27" s="12" t="inlineStr">
        <is>
          <t>⑤  Votre conclusion</t>
        </is>
      </c>
    </row>
    <row r="28" ht="26" customHeight="1">
      <c r="A28" s="4" t="inlineStr">
        <is>
          <t>Le chiffre d’affaires dépasse l’objectif de 2 400 €, et la marge commerciale perd 2 432 €. Quel est LE facteur qui pèse le plus lourd sur ce résultat ?</t>
        </is>
      </c>
    </row>
    <row r="29" ht="26" customHeight="1">
      <c r="A29" s="14" t="inlineStr">
        <is>
          <t>Écrivez TRAFIC, MIX ou DEMARQUE dans la case jaune  →  contrôlé en C</t>
        </is>
      </c>
      <c r="B29" s="39" t="n"/>
      <c r="C29" s="25">
        <f>IF(B29="","",IF(UPPER(TRIM(B29))=REF!$B$122,"✓","✗"))</f>
        <v/>
      </c>
      <c r="D29" s="21" t="inlineStr">
        <is>
          <t>Comparez les trois montants du bloc ③ et ④ : celui qui pèse le plus lourd désigne votre priorité n° 1.</t>
        </is>
      </c>
    </row>
    <row r="31" ht="18" customHeight="1">
      <c r="A31" s="12" t="inlineStr">
        <is>
          <t>⑥  Les causes — les 7 M</t>
        </is>
      </c>
    </row>
    <row r="32" ht="30" customHeight="1">
      <c r="A32" s="4" t="inlineStr">
        <is>
          <t>Main-d’œuvre · Matière · Matériel · Méthode · Milieu · Moyens financiers · Management. Reprenez les observations de la feuille 1 et rattachez chacune à un M. Zone libre, non corrigée automatiquement : le corrigé commenté est feuille 9.</t>
        </is>
      </c>
    </row>
    <row r="33" ht="24" customHeight="1">
      <c r="A33" s="14" t="inlineStr">
        <is>
          <t>Cause 1 — le M concerné</t>
        </is>
      </c>
      <c r="B33" s="49" t="n"/>
    </row>
    <row r="34" ht="24" customHeight="1">
      <c r="A34" s="14" t="inlineStr">
        <is>
          <t>Cause 2 — le M concerné</t>
        </is>
      </c>
      <c r="B34" s="49" t="n"/>
    </row>
    <row r="35" ht="24" customHeight="1">
      <c r="A35" s="14" t="inlineStr">
        <is>
          <t>Cause 3 — le M concerné</t>
        </is>
      </c>
      <c r="B35" s="49" t="n"/>
    </row>
  </sheetData>
  <mergeCells count="14">
    <mergeCell ref="B33:D33"/>
    <mergeCell ref="A1:D1"/>
    <mergeCell ref="A9:D9"/>
    <mergeCell ref="A27:D27"/>
    <mergeCell ref="A31:D31"/>
    <mergeCell ref="A22:D22"/>
    <mergeCell ref="A3:D3"/>
    <mergeCell ref="B35:D35"/>
    <mergeCell ref="A2:D2"/>
    <mergeCell ref="A16:D16"/>
    <mergeCell ref="A10:D10"/>
    <mergeCell ref="A28:D28"/>
    <mergeCell ref="A32:D32"/>
    <mergeCell ref="B34:D34"/>
  </mergeCells>
  <conditionalFormatting sqref="C5:C7">
    <cfRule type="expression" priority="1" dxfId="0" stopIfTrue="0">
      <formula>C5="✓"</formula>
    </cfRule>
    <cfRule type="expression" priority="2" dxfId="1" stopIfTrue="0">
      <formula>C5="✗"</formula>
    </cfRule>
  </conditionalFormatting>
  <conditionalFormatting sqref="C12:C14">
    <cfRule type="expression" priority="3" dxfId="0" stopIfTrue="0">
      <formula>C12="✓"</formula>
    </cfRule>
    <cfRule type="expression" priority="4" dxfId="1" stopIfTrue="0">
      <formula>C12="✗"</formula>
    </cfRule>
  </conditionalFormatting>
  <conditionalFormatting sqref="C18:C20">
    <cfRule type="expression" priority="5" dxfId="0" stopIfTrue="0">
      <formula>C18="✓"</formula>
    </cfRule>
    <cfRule type="expression" priority="6" dxfId="1" stopIfTrue="0">
      <formula>C18="✗"</formula>
    </cfRule>
  </conditionalFormatting>
  <conditionalFormatting sqref="C24:C25">
    <cfRule type="expression" priority="7" dxfId="0" stopIfTrue="0">
      <formula>C24="✓"</formula>
    </cfRule>
    <cfRule type="expression" priority="8" dxfId="1" stopIfTrue="0">
      <formula>C24="✗"</formula>
    </cfRule>
  </conditionalFormatting>
  <conditionalFormatting sqref="C29">
    <cfRule type="expression" priority="9" dxfId="0" stopIfTrue="0">
      <formula>C29="✓"</formula>
    </cfRule>
    <cfRule type="expression" priority="10" dxfId="1" stopIfTrue="0">
      <formula>C29="✗"</formula>
    </cfRule>
  </conditionalFormatting>
  <dataValidations count="1">
    <dataValidation sqref="B29" showDropDown="0" showInputMessage="0" showErrorMessage="0" allowBlank="1" type="list">
      <formula1>"TRAFIC,MIX,DEMARQUE"</formula1>
    </dataValidation>
  </dataValidation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F40"/>
  <sheetViews>
    <sheetView showGridLines="0" workbookViewId="0">
      <selection activeCell="A1" sqref="A1"/>
    </sheetView>
  </sheetViews>
  <sheetFormatPr baseColWidth="8" defaultRowHeight="15"/>
  <cols>
    <col width="44" customWidth="1" min="1" max="1"/>
    <col width="13" customWidth="1" min="2" max="2"/>
    <col width="13" customWidth="1" min="3" max="3"/>
    <col width="9" customWidth="1" min="4" max="4"/>
    <col width="9" customWidth="1" min="5" max="5"/>
    <col width="42" customWidth="1" min="6" max="6"/>
  </cols>
  <sheetData>
    <row r="1" ht="26" customHeight="1">
      <c r="A1" s="23" t="inlineStr">
        <is>
          <t>FEUILLE 7 — ÉQUIPE, PRODUCTIVITÉ ET PLAN D’ACTION</t>
        </is>
      </c>
    </row>
    <row r="2" ht="20" customHeight="1">
      <c r="A2" s="4" t="inlineStr">
        <is>
          <t>500 h prévues, 480 h réalisées  ·  24 h d’absence non remplacées sur les 480 h planifiées  ·  base d’un temps plein : 151,67 h/mois.</t>
        </is>
      </c>
    </row>
    <row r="3" ht="18" customHeight="1">
      <c r="A3" s="12" t="inlineStr">
        <is>
          <t>①  Les indicateurs du bloc équipe</t>
        </is>
      </c>
    </row>
    <row r="4" ht="28" customHeight="1">
      <c r="A4" s="13" t="inlineStr">
        <is>
          <t>Indicateur</t>
        </is>
      </c>
      <c r="B4" s="13" t="inlineStr">
        <is>
          <t>Prévu</t>
        </is>
      </c>
      <c r="C4" s="13" t="inlineStr">
        <is>
          <t>Réel</t>
        </is>
      </c>
      <c r="D4" s="13" t="inlineStr">
        <is>
          <t>✓ Prévu</t>
        </is>
      </c>
      <c r="E4" s="13" t="inlineStr">
        <is>
          <t>✓ Réel</t>
        </is>
      </c>
      <c r="F4" s="13" t="inlineStr">
        <is>
          <t>Comment on l’obtient</t>
        </is>
      </c>
    </row>
    <row r="5" ht="26" customHeight="1">
      <c r="A5" s="14" t="inlineStr">
        <is>
          <t>Effectif en ETP</t>
        </is>
      </c>
      <c r="B5" s="28" t="n"/>
      <c r="C5" s="28" t="n"/>
      <c r="D5" s="25">
        <f>IF(B5="","",IF(ABS(B5-REF!$B$123)&lt;=0.01,"✓","✗"))</f>
        <v/>
      </c>
      <c r="E5" s="25">
        <f>IF(C5="","",IF(ABS(C5-REF!$B$124)&lt;=0.01,"✓","✗"))</f>
        <v/>
      </c>
      <c r="F5" s="21" t="inlineStr">
        <is>
          <t>Heures travaillées ÷ 151,67.</t>
        </is>
      </c>
    </row>
    <row r="6" ht="26" customHeight="1">
      <c r="A6" s="14" t="inlineStr">
        <is>
          <t>Productivité sur le CA (€ de CA par heure)</t>
        </is>
      </c>
      <c r="B6" s="50" t="n"/>
      <c r="C6" s="50" t="n"/>
      <c r="D6" s="25">
        <f>IF(B6="","",IF(ABS(B6-REF!$B$125)&lt;=0.02,"✓","✗"))</f>
        <v/>
      </c>
      <c r="E6" s="25">
        <f>IF(C6="","",IF(ABS(C6-REF!$B$126)&lt;=0.02,"✓","✗"))</f>
        <v/>
      </c>
      <c r="F6" s="21" t="inlineStr">
        <is>
          <t>CA HT ÷ heures travaillées.</t>
        </is>
      </c>
    </row>
    <row r="7" ht="26" customHeight="1">
      <c r="A7" s="14" t="inlineStr">
        <is>
          <t>Productivité sur la marge (€ de marge commerciale par heure)</t>
        </is>
      </c>
      <c r="B7" s="50" t="n"/>
      <c r="C7" s="50" t="n"/>
      <c r="D7" s="25">
        <f>IF(B7="","",IF(ABS(B7-REF!$B$127)&lt;=0.02,"✓","✗"))</f>
        <v/>
      </c>
      <c r="E7" s="25">
        <f>IF(C7="","",IF(ABS(C7-REF!$B$128)&lt;=0.02,"✓","✗"))</f>
        <v/>
      </c>
      <c r="F7" s="21" t="inlineStr">
        <is>
          <t>Marge commerciale ÷ heures travaillées.</t>
        </is>
      </c>
    </row>
    <row r="9" ht="28" customHeight="1">
      <c r="A9" s="13" t="inlineStr">
        <is>
          <t>Indicateur</t>
        </is>
      </c>
      <c r="B9" s="13" t="inlineStr">
        <is>
          <t>Résultat</t>
        </is>
      </c>
      <c r="C9" s="13" t="inlineStr">
        <is>
          <t>✓ Résultat</t>
        </is>
      </c>
      <c r="D9" s="32" t="inlineStr"/>
      <c r="E9" s="32" t="inlineStr"/>
      <c r="F9" s="13" t="inlineStr">
        <is>
          <t>Comment on l’obtient</t>
        </is>
      </c>
    </row>
    <row r="10" ht="26" customHeight="1">
      <c r="A10" s="14" t="inlineStr">
        <is>
          <t>Taux de réalisation de la productivité sur le CA</t>
        </is>
      </c>
      <c r="B10" s="38" t="n"/>
      <c r="C10" s="25">
        <f>IF(B10="","",IF(OR(ABS(B10-REF!$B$129)&lt;=0.0006,ABS(B10-REF!$B$129*100)&lt;=0.06),"✓","✗"))</f>
        <v/>
      </c>
      <c r="D10" s="32" t="inlineStr"/>
      <c r="E10" s="32" t="inlineStr"/>
      <c r="F10" s="21" t="inlineStr">
        <is>
          <t>Productivité CA réelle ÷ productivité CA prévue.</t>
        </is>
      </c>
    </row>
    <row r="11" ht="26" customHeight="1">
      <c r="A11" s="14" t="inlineStr">
        <is>
          <t>Taux de réalisation de la productivité sur la marge</t>
        </is>
      </c>
      <c r="B11" s="38" t="n"/>
      <c r="C11" s="25">
        <f>IF(B11="","",IF(OR(ABS(B11-REF!$B$130)&lt;=0.0006,ABS(B11-REF!$B$130*100)&lt;=0.06),"✓","✗"))</f>
        <v/>
      </c>
      <c r="D11" s="32" t="inlineStr"/>
      <c r="E11" s="32" t="inlineStr"/>
      <c r="F11" s="21" t="inlineStr">
        <is>
          <t>Productivité marge réelle ÷ productivité marge prévue. Comparez les deux taux : ils ne racontent pas la même histoire.</t>
        </is>
      </c>
    </row>
    <row r="12" ht="26" customHeight="1">
      <c r="A12" s="14" t="inlineStr">
        <is>
          <t>Taux d’absentéisme</t>
        </is>
      </c>
      <c r="B12" s="30" t="n"/>
      <c r="C12" s="25">
        <f>IF(B12="","",IF(OR(ABS(B12-REF!$B$131)&lt;=0.0006,ABS(B12-REF!$B$131*100)&lt;=0.06),"✓","✗"))</f>
        <v/>
      </c>
      <c r="D12" s="32" t="inlineStr"/>
      <c r="E12" s="32" t="inlineStr"/>
      <c r="F12" s="21" t="inlineStr">
        <is>
          <t>(Heures d’absence ÷ heures planifiées) × 100. Seuil usuel : 5 %.</t>
        </is>
      </c>
    </row>
    <row r="14" ht="18" customHeight="1">
      <c r="A14" s="12" t="inlineStr">
        <is>
          <t>②  Votre plan d’action — trois actions au format 1–1–1</t>
        </is>
      </c>
    </row>
    <row r="15" ht="28" customHeight="1">
      <c r="A15" s="7" t="inlineStr">
        <is>
          <t>Jamais plus de trois actions. Chacune : un indicateur visé, une cause probable, une action, un responsable nommé, une date de fin, un indicateur de suivi. Zone libre : le corrigé commenté est feuille 9.</t>
        </is>
      </c>
    </row>
    <row r="16" ht="16" customHeight="1">
      <c r="A16" s="51" t="inlineStr">
        <is>
          <t>Action 1</t>
        </is>
      </c>
    </row>
    <row r="17" ht="20" customHeight="1">
      <c r="A17" s="14" t="inlineStr">
        <is>
          <t>Indicateur visé</t>
        </is>
      </c>
      <c r="B17" s="49" t="n"/>
      <c r="F17" s="52" t="inlineStr">
        <is>
          <t>Celui qui est au rouge sur la feuille 5, avec son taux de réalisation.</t>
        </is>
      </c>
    </row>
    <row r="18" ht="20" customHeight="1">
      <c r="A18" s="14" t="inlineStr">
        <is>
          <t>Cause probable</t>
        </is>
      </c>
      <c r="B18" s="49" t="n"/>
      <c r="F18" s="52" t="inlineStr">
        <is>
          <t>Le M concerné, repris de la feuille 6.</t>
        </is>
      </c>
    </row>
    <row r="19" ht="20" customHeight="1">
      <c r="A19" s="14" t="inlineStr">
        <is>
          <t>L’action que je propose</t>
        </is>
      </c>
      <c r="B19" s="49" t="n"/>
      <c r="F19" s="52" t="inlineStr">
        <is>
          <t>Une phrase, un verbe d’action, un chiffre à atteindre.</t>
        </is>
      </c>
    </row>
    <row r="20" ht="20" customHeight="1">
      <c r="A20" s="14" t="inlineStr">
        <is>
          <t>Qui</t>
        </is>
      </c>
      <c r="B20" s="49" t="n"/>
      <c r="F20" s="52" t="inlineStr">
        <is>
          <t>Un prénom, jamais « l’équipe ».</t>
        </is>
      </c>
    </row>
    <row r="21" ht="20" customHeight="1">
      <c r="A21" s="14" t="inlineStr">
        <is>
          <t>Quand</t>
        </is>
      </c>
      <c r="B21" s="49" t="n"/>
      <c r="F21" s="52" t="inlineStr">
        <is>
          <t>Une date de fin, jamais « prochainement ».</t>
        </is>
      </c>
    </row>
    <row r="22" ht="20" customHeight="1">
      <c r="A22" s="14" t="inlineStr">
        <is>
          <t>Indicateur de suivi</t>
        </is>
      </c>
      <c r="B22" s="49" t="n"/>
      <c r="F22" s="52" t="inlineStr">
        <is>
          <t>Ce que je relève, et à quelle fréquence.</t>
        </is>
      </c>
    </row>
    <row r="24" ht="16" customHeight="1">
      <c r="A24" s="53" t="inlineStr">
        <is>
          <t>Action 2</t>
        </is>
      </c>
    </row>
    <row r="25" ht="20" customHeight="1">
      <c r="A25" s="14" t="inlineStr">
        <is>
          <t>Indicateur visé</t>
        </is>
      </c>
      <c r="B25" s="49" t="n"/>
      <c r="F25" s="52" t="inlineStr">
        <is>
          <t>Celui qui est au rouge sur la feuille 5, avec son taux de réalisation.</t>
        </is>
      </c>
    </row>
    <row r="26" ht="20" customHeight="1">
      <c r="A26" s="14" t="inlineStr">
        <is>
          <t>Cause probable</t>
        </is>
      </c>
      <c r="B26" s="49" t="n"/>
      <c r="F26" s="52" t="inlineStr">
        <is>
          <t>Le M concerné, repris de la feuille 6.</t>
        </is>
      </c>
    </row>
    <row r="27" ht="20" customHeight="1">
      <c r="A27" s="14" t="inlineStr">
        <is>
          <t>L’action que je propose</t>
        </is>
      </c>
      <c r="B27" s="49" t="n"/>
      <c r="F27" s="52" t="inlineStr">
        <is>
          <t>Une phrase, un verbe d’action, un chiffre à atteindre.</t>
        </is>
      </c>
    </row>
    <row r="28" ht="20" customHeight="1">
      <c r="A28" s="14" t="inlineStr">
        <is>
          <t>Qui</t>
        </is>
      </c>
      <c r="B28" s="49" t="n"/>
      <c r="F28" s="52" t="inlineStr">
        <is>
          <t>Un prénom, jamais « l’équipe ».</t>
        </is>
      </c>
    </row>
    <row r="29" ht="20" customHeight="1">
      <c r="A29" s="14" t="inlineStr">
        <is>
          <t>Quand</t>
        </is>
      </c>
      <c r="B29" s="49" t="n"/>
      <c r="F29" s="52" t="inlineStr">
        <is>
          <t>Une date de fin, jamais « prochainement ».</t>
        </is>
      </c>
    </row>
    <row r="30" ht="20" customHeight="1">
      <c r="A30" s="14" t="inlineStr">
        <is>
          <t>Indicateur de suivi</t>
        </is>
      </c>
      <c r="B30" s="49" t="n"/>
      <c r="F30" s="52" t="inlineStr">
        <is>
          <t>Ce que je relève, et à quelle fréquence.</t>
        </is>
      </c>
    </row>
    <row r="32" ht="16" customHeight="1">
      <c r="A32" s="54" t="inlineStr">
        <is>
          <t>Action 3</t>
        </is>
      </c>
    </row>
    <row r="33" ht="20" customHeight="1">
      <c r="A33" s="14" t="inlineStr">
        <is>
          <t>Indicateur visé</t>
        </is>
      </c>
      <c r="B33" s="49" t="n"/>
      <c r="F33" s="52" t="inlineStr">
        <is>
          <t>Celui qui est au rouge sur la feuille 5, avec son taux de réalisation.</t>
        </is>
      </c>
    </row>
    <row r="34" ht="20" customHeight="1">
      <c r="A34" s="14" t="inlineStr">
        <is>
          <t>Cause probable</t>
        </is>
      </c>
      <c r="B34" s="49" t="n"/>
      <c r="F34" s="52" t="inlineStr">
        <is>
          <t>Le M concerné, repris de la feuille 6.</t>
        </is>
      </c>
    </row>
    <row r="35" ht="20" customHeight="1">
      <c r="A35" s="14" t="inlineStr">
        <is>
          <t>L’action que je propose</t>
        </is>
      </c>
      <c r="B35" s="49" t="n"/>
      <c r="F35" s="52" t="inlineStr">
        <is>
          <t>Une phrase, un verbe d’action, un chiffre à atteindre.</t>
        </is>
      </c>
    </row>
    <row r="36" ht="20" customHeight="1">
      <c r="A36" s="14" t="inlineStr">
        <is>
          <t>Qui</t>
        </is>
      </c>
      <c r="B36" s="49" t="n"/>
      <c r="F36" s="52" t="inlineStr">
        <is>
          <t>Un prénom, jamais « l’équipe ».</t>
        </is>
      </c>
    </row>
    <row r="37" ht="20" customHeight="1">
      <c r="A37" s="14" t="inlineStr">
        <is>
          <t>Quand</t>
        </is>
      </c>
      <c r="B37" s="49" t="n"/>
      <c r="F37" s="52" t="inlineStr">
        <is>
          <t>Une date de fin, jamais « prochainement ».</t>
        </is>
      </c>
    </row>
    <row r="38" ht="20" customHeight="1">
      <c r="A38" s="14" t="inlineStr">
        <is>
          <t>Indicateur de suivi</t>
        </is>
      </c>
      <c r="B38" s="49" t="n"/>
      <c r="F38" s="52" t="inlineStr">
        <is>
          <t>Ce que je relève, et à quelle fréquence.</t>
        </is>
      </c>
    </row>
    <row r="40" ht="26" customHeight="1">
      <c r="A40" s="22" t="inlineStr">
        <is>
          <t>Relisez vos trois actions à voix haute. Si l’une d’elles n’a pas de responsable nommé ou pas de date, ce n’est pas encore une action : c’est une intention.</t>
        </is>
      </c>
    </row>
  </sheetData>
  <mergeCells count="27">
    <mergeCell ref="A16:F16"/>
    <mergeCell ref="B37:E37"/>
    <mergeCell ref="B30:E30"/>
    <mergeCell ref="B33:E33"/>
    <mergeCell ref="B20:E20"/>
    <mergeCell ref="A3:F3"/>
    <mergeCell ref="B36:E36"/>
    <mergeCell ref="A2:F2"/>
    <mergeCell ref="B26:E26"/>
    <mergeCell ref="B35:E35"/>
    <mergeCell ref="A14:F14"/>
    <mergeCell ref="A32:F32"/>
    <mergeCell ref="B25:E25"/>
    <mergeCell ref="B22:E22"/>
    <mergeCell ref="B18:E18"/>
    <mergeCell ref="B27:E27"/>
    <mergeCell ref="B21:E21"/>
    <mergeCell ref="A40:F40"/>
    <mergeCell ref="A15:F15"/>
    <mergeCell ref="A24:F24"/>
    <mergeCell ref="B17:E17"/>
    <mergeCell ref="A1:F1"/>
    <mergeCell ref="B38:E38"/>
    <mergeCell ref="B29:E29"/>
    <mergeCell ref="B19:E19"/>
    <mergeCell ref="B34:E34"/>
    <mergeCell ref="B28:E28"/>
  </mergeCells>
  <conditionalFormatting sqref="D5:E7">
    <cfRule type="expression" priority="1" dxfId="0" stopIfTrue="0">
      <formula>D5="✓"</formula>
    </cfRule>
    <cfRule type="expression" priority="2" dxfId="1" stopIfTrue="0">
      <formula>D5="✗"</formula>
    </cfRule>
  </conditionalFormatting>
  <conditionalFormatting sqref="C10:C12">
    <cfRule type="expression" priority="3" dxfId="0" stopIfTrue="0">
      <formula>C10="✓"</formula>
    </cfRule>
    <cfRule type="expression" priority="4" dxfId="1" stopIfTrue="0">
      <formula>C10="✗"</formula>
    </cfRule>
  </conditionalFormatting>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E17"/>
  <sheetViews>
    <sheetView showGridLines="0" workbookViewId="0">
      <selection activeCell="A1" sqref="A1"/>
    </sheetView>
  </sheetViews>
  <sheetFormatPr baseColWidth="8" defaultRowHeight="15"/>
  <cols>
    <col width="40" customWidth="1" min="1" max="1"/>
    <col width="14" customWidth="1" min="2" max="2"/>
    <col width="14" customWidth="1" min="3" max="3"/>
    <col width="14" customWidth="1" min="4" max="4"/>
    <col width="46" customWidth="1" min="5" max="5"/>
  </cols>
  <sheetData>
    <row r="1" ht="28" customHeight="1">
      <c r="A1" s="1" t="inlineStr">
        <is>
          <t>MON SCORE — AVANCEMENT ET RÉUSSITE</t>
        </is>
      </c>
    </row>
    <row r="2" ht="24" customHeight="1">
      <c r="A2" s="4" t="inlineStr">
        <is>
          <t>Ce tableau se met à jour tout seul. « Justes » compte les ✓, « à revoir » compte les ✗, « reste à faire » compte les cases encore vides.</t>
        </is>
      </c>
    </row>
    <row r="3" ht="26" customHeight="1">
      <c r="A3" s="13" t="inlineStr">
        <is>
          <t>Feuille</t>
        </is>
      </c>
      <c r="B3" s="13" t="inlineStr">
        <is>
          <t>Justes ✓</t>
        </is>
      </c>
      <c r="C3" s="13" t="inlineStr">
        <is>
          <t>À revoir ✗</t>
        </is>
      </c>
      <c r="D3" s="13" t="inlineStr">
        <is>
          <t>Reste à faire</t>
        </is>
      </c>
      <c r="E3" s="13" t="inlineStr">
        <is>
          <t>Ce que la feuille travaille</t>
        </is>
      </c>
    </row>
    <row r="4" ht="26" customHeight="1">
      <c r="A4" s="14" t="inlineStr">
        <is>
          <t>2. Reconstitution</t>
        </is>
      </c>
      <c r="B4" s="55">
        <f>COUNTIF('2. Reconstitution'!$D$4:$E$8,"✓")+COUNTIF('2. Reconstitution'!$D$13:$E$14,"✓")</f>
        <v/>
      </c>
      <c r="C4" s="56">
        <f>COUNTIF('2. Reconstitution'!$D$4:$E$8,"✗")+COUNTIF('2. Reconstitution'!$D$13:$E$14,"✗")</f>
        <v/>
      </c>
      <c r="D4" s="57">
        <f>14-B4-C4</f>
        <v/>
      </c>
      <c r="E4" s="21" t="inlineStr">
        <is>
          <t>Du compteur d’entrées au chiffre d’affaires, puis les deux composantes du panier moyen.</t>
        </is>
      </c>
    </row>
    <row r="5" ht="26" customHeight="1">
      <c r="A5" s="14" t="inlineStr">
        <is>
          <t>3. Marge &amp; démarque</t>
        </is>
      </c>
      <c r="B5" s="55">
        <f>COUNTIF('3. Marge &amp; démarque'!$D$5:$E$9,"✓")+COUNTIF('3. Marge &amp; démarque'!$D$13:$D$14,"✓")</f>
        <v/>
      </c>
      <c r="C5" s="56">
        <f>COUNTIF('3. Marge &amp; démarque'!$D$5:$E$9,"✗")+COUNTIF('3. Marge &amp; démarque'!$D$13:$D$14,"✗")</f>
        <v/>
      </c>
      <c r="D5" s="57">
        <f>12-B5-C5</f>
        <v/>
      </c>
      <c r="E5" s="21" t="inlineStr">
        <is>
          <t>La cascade de marge et les deux démarques en % du chiffre d’affaires.</t>
        </is>
      </c>
    </row>
    <row r="6" ht="26" customHeight="1">
      <c r="A6" s="14" t="inlineStr">
        <is>
          <t>4. Références &amp; rotation</t>
        </is>
      </c>
      <c r="B6" s="55">
        <f>COUNTIF('4. Références &amp; rotation'!$E$5:$E$7,"✓")+COUNTIF('4. Références &amp; rotation'!$G$5:$G$7,"✓")+COUNTIF('4. Références &amp; rotation'!$I$5:$I$7,"✓")+COUNTIF('4. Références &amp; rotation'!$K$5:$K$7,"✓")+COUNTIF('4. Références &amp; rotation'!$C$15:$C$18,"✓")</f>
        <v/>
      </c>
      <c r="C6" s="56">
        <f>COUNTIF('4. Références &amp; rotation'!$E$5:$E$7,"✗")+COUNTIF('4. Références &amp; rotation'!$G$5:$G$7,"✗")+COUNTIF('4. Références &amp; rotation'!$I$5:$I$7,"✗")+COUNTIF('4. Références &amp; rotation'!$K$5:$K$7,"✗")+COUNTIF('4. Références &amp; rotation'!$C$15:$C$18,"✗")</f>
        <v/>
      </c>
      <c r="D6" s="57">
        <f>16-B6-C6</f>
        <v/>
      </c>
      <c r="E6" s="21" t="inlineStr">
        <is>
          <t>Trois fiches produits — marge, marque, TTC, coefficient — et la rotation du coffret.</t>
        </is>
      </c>
    </row>
    <row r="7" ht="26" customHeight="1">
      <c r="A7" s="14" t="inlineStr">
        <is>
          <t>5. Tableau de bord</t>
        </is>
      </c>
      <c r="B7" s="55">
        <f>COUNTIF('5. Tableau de bord'!$H$5:$K$20,"✓")</f>
        <v/>
      </c>
      <c r="C7" s="56">
        <f>COUNTIF('5. Tableau de bord'!$H$5:$K$20,"✗")</f>
        <v/>
      </c>
      <c r="D7" s="57">
        <f>64-B7-C7</f>
        <v/>
      </c>
      <c r="E7" s="21" t="inlineStr">
        <is>
          <t>Seize lignes : écart, taux de réalisation, voyant, sens F ou D.</t>
        </is>
      </c>
    </row>
    <row r="8" ht="26" customHeight="1">
      <c r="A8" s="14" t="inlineStr">
        <is>
          <t>6. Décomposer &amp; agir</t>
        </is>
      </c>
      <c r="B8" s="55">
        <f>COUNTIF('6. Décomposer &amp; agir'!$C$5:$C$7,"✓")+COUNTIF('6. Décomposer &amp; agir'!$C$12:$C$14,"✓")+COUNTIF('6. Décomposer &amp; agir'!$C$18:$C$20,"✓")+COUNTIF('6. Décomposer &amp; agir'!$C$24:$C$25,"✓")+COUNTIF('6. Décomposer &amp; agir'!$C$29,"✓")</f>
        <v/>
      </c>
      <c r="C8" s="56">
        <f>COUNTIF('6. Décomposer &amp; agir'!$C$5:$C$7,"✗")+COUNTIF('6. Décomposer &amp; agir'!$C$12:$C$14,"✗")+COUNTIF('6. Décomposer &amp; agir'!$C$18:$C$20,"✗")+COUNTIF('6. Décomposer &amp; agir'!$C$24:$C$25,"✗")+COUNTIF('6. Décomposer &amp; agir'!$C$29,"✗")</f>
        <v/>
      </c>
      <c r="D8" s="57">
        <f>12-B8-C8</f>
        <v/>
      </c>
      <c r="E8" s="21" t="inlineStr">
        <is>
          <t>Trois décompositions, le Pareto de la marge commerciale, la conclusion.</t>
        </is>
      </c>
    </row>
    <row r="9" ht="26" customHeight="1">
      <c r="A9" s="14" t="inlineStr">
        <is>
          <t>7. Équipe &amp; plan</t>
        </is>
      </c>
      <c r="B9" s="55">
        <f>COUNTIF('7. Équipe &amp; plan'!$D$5:$E$7,"✓")+COUNTIF('7. Équipe &amp; plan'!$C$10:$C$12,"✓")</f>
        <v/>
      </c>
      <c r="C9" s="56">
        <f>COUNTIF('7. Équipe &amp; plan'!$D$5:$E$7,"✗")+COUNTIF('7. Équipe &amp; plan'!$C$10:$C$12,"✗")</f>
        <v/>
      </c>
      <c r="D9" s="57">
        <f>9-B9-C9</f>
        <v/>
      </c>
      <c r="E9" s="21" t="inlineStr">
        <is>
          <t>ETP, les deux productivités, l’absentéisme.</t>
        </is>
      </c>
    </row>
    <row r="10" ht="24" customHeight="1">
      <c r="A10" s="58" t="inlineStr">
        <is>
          <t>TOTAL</t>
        </is>
      </c>
      <c r="B10" s="59">
        <f>SUM(B4:B9)</f>
        <v/>
      </c>
      <c r="C10" s="59">
        <f>SUM(C4:C9)</f>
        <v/>
      </c>
      <c r="D10" s="59">
        <f>SUM(D4:D9)</f>
        <v/>
      </c>
      <c r="E10" s="58">
        <f>TEXT(B10/127,"0 %")&amp;" des 127 réponses attendues sont justes"</f>
        <v/>
      </c>
    </row>
    <row r="12" ht="18" customHeight="1">
      <c r="A12" s="12" t="inlineStr">
        <is>
          <t>Comment lire votre score</t>
        </is>
      </c>
    </row>
    <row r="13" ht="24" customHeight="1">
      <c r="A13" s="20" t="inlineStr">
        <is>
          <t>·  Un ✗ ne dit pas OÙ est l’erreur. Reprenez la formule, pas le résultat : dans neuf cas sur dix, c’est un dénominateur ou une référence de cellule.</t>
        </is>
      </c>
    </row>
    <row r="14" ht="24" customHeight="1">
      <c r="A14" s="21" t="inlineStr">
        <is>
          <t>·  Un ✗ sur un taux de marque supérieur à 100 % signifie que vous avez divisé par le prix d’achat : c’est le taux de MARGE que vous avez calculé.</t>
        </is>
      </c>
    </row>
    <row r="15" ht="24" customHeight="1">
      <c r="A15" s="20" t="inlineStr">
        <is>
          <t>·  Un ✗ sur un voyant vient presque toujours d’un indicateur de perte ou de charge lu comme une recette.</t>
        </is>
      </c>
    </row>
    <row r="16" ht="24" customHeight="1">
      <c r="A16" s="21" t="inlineStr">
        <is>
          <t>·  Un ✗ sur un TOTAL de décomposition alors que les deux effets sont justes : vous avez additionné un effet en valeur absolue.</t>
        </is>
      </c>
    </row>
    <row r="17" ht="24" customHeight="1">
      <c r="A17" s="20" t="inlineStr">
        <is>
          <t>·  Les feuilles 6 (causes) et 7 (plan d’action) comportent des zones libres qui ne sont pas comptées ici. Le corrigé commenté est feuille 9.</t>
        </is>
      </c>
    </row>
  </sheetData>
  <mergeCells count="8">
    <mergeCell ref="A12:E12"/>
    <mergeCell ref="A2:E2"/>
    <mergeCell ref="A16:E16"/>
    <mergeCell ref="A15:E15"/>
    <mergeCell ref="A1:E1"/>
    <mergeCell ref="A13:E13"/>
    <mergeCell ref="A14:E14"/>
    <mergeCell ref="A17:E17"/>
  </mergeCells>
  <conditionalFormatting sqref="B4:B10">
    <cfRule type="expression" priority="1" dxfId="0">
      <formula>B4&gt;0</formula>
    </cfRule>
  </conditionalFormatting>
  <conditionalFormatting sqref="C4:C10">
    <cfRule type="expression" priority="2" dxfId="1">
      <formula>C4&gt;0</formula>
    </cfRule>
  </conditionalFormatting>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F29"/>
  <sheetViews>
    <sheetView showGridLines="0" workbookViewId="0">
      <selection activeCell="A1" sqref="A1"/>
    </sheetView>
  </sheetViews>
  <sheetFormatPr baseColWidth="8" defaultRowHeight="15"/>
  <cols>
    <col width="26" customWidth="1" min="1" max="1"/>
    <col width="30" customWidth="1" min="2" max="2"/>
    <col width="34" customWidth="1" min="3" max="3"/>
    <col width="14" customWidth="1" min="4" max="4"/>
    <col width="14" customWidth="1" min="5" max="5"/>
    <col width="28" customWidth="1" min="6" max="6"/>
  </cols>
  <sheetData>
    <row r="1" ht="28" customHeight="1">
      <c r="A1" s="23" t="inlineStr">
        <is>
          <t>CORRIGÉ COMMENTÉ — LA PARTIE QUE LE CLASSEUR NE PEUT PAS CORRIGER SEUL</t>
        </is>
      </c>
    </row>
    <row r="2" ht="26" customHeight="1">
      <c r="A2" s="60" t="inlineStr">
        <is>
          <t>À ouvrir seulement après avoir terminé les feuilles 2 à 7. Les valeurs chiffrées ne sont pas reprises ici : les colonnes de contrôle vous les ont déjà validées.</t>
        </is>
      </c>
    </row>
    <row r="4" ht="18" customHeight="1">
      <c r="A4" s="12" t="inlineStr">
        <is>
          <t>①  Ce que le mois raconte vraiment</t>
        </is>
      </c>
    </row>
    <row r="5" ht="40" customHeight="1">
      <c r="A5" s="61" t="inlineStr">
        <is>
          <t>Le haut du tableau de bord est vert : le trafic dépasse l’objectif de 5,9 %, la transformation est pile à 30 %, le chiffre d’affaires gagne 2 400 €. Votre manager a raison sur ce point-là, et seulement sur celui-là.</t>
        </is>
      </c>
    </row>
    <row r="6" ht="40" customHeight="1">
      <c r="A6" s="62" t="inlineStr">
        <is>
          <t>Le panier moyen affiche 40,00 €, exactement l’objectif. C’est le piège du mois : aucune de ses deux composantes n’est à l’objectif. L’indice de vente tombe à 1,60 (80 % de la cible) et le prix moyen d’un article bondit à 25,00 € (125 %). Une baisse de 20 % multipliée par une hausse de 25 % redonne exactement 1,00.</t>
        </is>
      </c>
    </row>
    <row r="7" ht="40" customHeight="1">
      <c r="A7" s="61" t="inlineStr">
        <is>
          <t>Autrement dit : les clients n’achètent plus qu’un article au lieu de deux, mais cet article est un coffret. La vitrine consacrée aux coffrets pendant quatre semaines a remplacé la vente multiple par la vente unique.</t>
        </is>
      </c>
    </row>
    <row r="8" ht="40" customHeight="1">
      <c r="A8" s="62" t="inlineStr">
        <is>
          <t>Or le coffret dégage un taux de marque de 30 % quand un soin vendu à l’unité en dégage 45 %. Le taux de marque du corner tombe donc de 40 % à 34 %, soit six points. L’effet taux coûte 2 592 € — bien plus que les 960 € apportés par la hausse d’activité.</t>
        </is>
      </c>
    </row>
    <row r="9" ht="40" customHeight="1">
      <c r="A9" s="61" t="inlineStr">
        <is>
          <t>À cela s’ajoute une démarque inconnue de 1 080 €, soit 2,50 % du chiffre d’affaires, contre 0,49 % prévus : le linéaire parfums est resté en libre-service sans antivol et aucun inventaire tournant n’a été fait.</t>
        </is>
      </c>
    </row>
    <row r="10" ht="40" customHeight="1">
      <c r="A10" s="62" t="inlineStr">
        <is>
          <t>Résultat : la marge commerciale perd 2 432 € et ne réalise que 84,5 % de son objectif. Le chiffre d’affaires était au vert, la rentabilité est au rouge.</t>
        </is>
      </c>
    </row>
    <row r="12" ht="18" customHeight="1">
      <c r="A12" s="12" t="inlineStr">
        <is>
          <t>②  Les deux voyants qui trompent</t>
        </is>
      </c>
    </row>
    <row r="13" ht="44" customHeight="1">
      <c r="A13" s="14" t="inlineStr">
        <is>
          <t>Prix de vente moyen HT — 125 %, VERT</t>
        </is>
      </c>
      <c r="B13" s="21" t="inlineStr">
        <is>
          <t>Le voyant est juste : c’est une recette, plus haut vaut mieux. Mais lu seul, il fait croire à une montée en gamme réussie. Croisé avec l’indice de vente à 80 %, il dit l’inverse : on a substitué, pas ajouté.</t>
        </is>
      </c>
    </row>
    <row r="14" ht="44" customHeight="1">
      <c r="A14" s="14" t="inlineStr">
        <is>
          <t>Heures travaillées — 96 %, VERT</t>
        </is>
      </c>
      <c r="B14" s="21" t="inlineStr">
        <is>
          <t>Comptablement, 20 heures de moins que prévu sur une charge, c’est favorable. Mais le trafic, lui, a augmenté de 5,9 %. Moins d’heures pour plus de visiteurs, et les deux conseillères formées mobilisées en caisse le samedi : c’est probablement l’une des causes de l’effondrement de l’indice de vente.</t>
        </is>
      </c>
    </row>
    <row r="15" ht="44" customHeight="1">
      <c r="A15" s="14" t="inlineStr">
        <is>
          <t>Démarque connue — 80 %, VERT</t>
        </is>
      </c>
      <c r="B15" s="21" t="inlineStr">
        <is>
          <t>Celle-là est un vrai vert : 320 € de casse pour 400 € prévus. Elle prouve que l’équipe suit son cahier de casse. Ce qui échappe au cahier, en revanche, a quintuplé.</t>
        </is>
      </c>
    </row>
    <row r="17" ht="18" customHeight="1">
      <c r="A17" s="12" t="inlineStr">
        <is>
          <t>③  Les causes — les trois M qui dominent</t>
        </is>
      </c>
    </row>
    <row r="18" ht="40" customHeight="1">
      <c r="A18" s="14" t="inlineStr">
        <is>
          <t>Méthode</t>
        </is>
      </c>
      <c r="B18" s="21" t="inlineStr">
        <is>
          <t>Mise en avant exclusive des coffrets pendant quatre semaines, et aucune vente complémentaire prévue sur les supports d’animation. C’est la cause la plus lourde : elle explique l’indice de vente et le taux de marque à la fois.</t>
        </is>
      </c>
    </row>
    <row r="19" ht="40" customHeight="1">
      <c r="A19" s="14" t="inlineStr">
        <is>
          <t>Matériel</t>
        </is>
      </c>
      <c r="B19" s="21" t="inlineStr">
        <is>
          <t>Linéaire parfums en libre-service après le retrait des boîtiers, et aucun inventaire tournant sur le mois. C’est la cause de la démarque inconnue.</t>
        </is>
      </c>
    </row>
    <row r="20" ht="40" customHeight="1">
      <c r="A20" s="14" t="inlineStr">
        <is>
          <t>Management</t>
        </is>
      </c>
      <c r="B20" s="21" t="inlineStr">
        <is>
          <t>L’objectif communiqué en brief portait sur le chiffre d’affaires, jamais sur la marge. L’équipe a fait exactement ce qu’on lui a demandé — et c’est bien le problème.</t>
        </is>
      </c>
    </row>
    <row r="21" ht="40" customHeight="1">
      <c r="A21" s="14" t="inlineStr">
        <is>
          <t>Main-d’œuvre</t>
        </is>
      </c>
      <c r="B21" s="21" t="inlineStr">
        <is>
          <t>Moins d’heures pour plus de trafic, et les deux conseillères formées au diagnostic de peau mobilisées en caisse le samedi. Cause aggravante de l’indice de vente.</t>
        </is>
      </c>
    </row>
    <row r="23" ht="18" customHeight="1">
      <c r="A23" s="12" t="inlineStr">
        <is>
          <t>④  Les trois actions — proposition au format 1–1–1</t>
        </is>
      </c>
    </row>
    <row r="24" ht="30" customHeight="1">
      <c r="A24" s="13" t="inlineStr">
        <is>
          <t>Indicateur visé</t>
        </is>
      </c>
      <c r="B24" s="13" t="inlineStr">
        <is>
          <t>Cause probable</t>
        </is>
      </c>
      <c r="C24" s="13" t="inlineStr">
        <is>
          <t>L’action proposée</t>
        </is>
      </c>
      <c r="D24" s="13" t="inlineStr">
        <is>
          <t>Qui</t>
        </is>
      </c>
      <c r="E24" s="13" t="inlineStr">
        <is>
          <t>Quand</t>
        </is>
      </c>
      <c r="F24" s="13" t="inlineStr">
        <is>
          <t>Suivi</t>
        </is>
      </c>
    </row>
    <row r="25" ht="52" customHeight="1">
      <c r="A25" s="63" t="inlineStr">
        <is>
          <t>Taux de marque  85,0 %</t>
        </is>
      </c>
      <c r="B25" s="21" t="inlineStr">
        <is>
          <t>Vitrine consacrée au seul coffret, dont la marque est la plus faible du corner</t>
        </is>
      </c>
      <c r="C25" s="21" t="inlineStr">
        <is>
          <t>Rééquilibrer la table centrale : coffrets sur une moitié, soins à l’unité sur l’autre, et un objectif de marque annoncé en brief au même titre que le CA</t>
        </is>
      </c>
      <c r="D25" s="21" t="inlineStr">
        <is>
          <t>Vous, avec la responsable de corner</t>
        </is>
      </c>
      <c r="E25" s="21" t="inlineStr">
        <is>
          <t>dès la semaine prochaine</t>
        </is>
      </c>
      <c r="F25" s="21" t="inlineStr">
        <is>
          <t>Taux de marque du corner, relevé chaque semaine</t>
        </is>
      </c>
    </row>
    <row r="26" ht="52" customHeight="1">
      <c r="A26" s="63" t="inlineStr">
        <is>
          <t>Indice de vente  80,0 %</t>
        </is>
      </c>
      <c r="B26" s="21" t="inlineStr">
        <is>
          <t>Aucune vente complémentaire proposée, et conseillères mobilisées en caisse</t>
        </is>
      </c>
      <c r="C26" s="21" t="inlineStr">
        <is>
          <t>Proposer systématiquement un soin en complément du coffret, et libérer les deux conseillères formées du samedi après-midi — objectif : ramener l’IV de 1,60 à 1,90</t>
        </is>
      </c>
      <c r="D26" s="21" t="inlineStr">
        <is>
          <t>Chloé (conseillère référente)</t>
        </is>
      </c>
      <c r="E26" s="21" t="inlineStr">
        <is>
          <t>sous 2 semaines</t>
        </is>
      </c>
      <c r="F26" s="21" t="inlineStr">
        <is>
          <t>Indice de vente relevé chaque lundi au brief</t>
        </is>
      </c>
    </row>
    <row r="27" ht="52" customHeight="1">
      <c r="A27" s="63" t="inlineStr">
        <is>
          <t>Démarque inconnue  2,50 % du CA</t>
        </is>
      </c>
      <c r="B27" s="21" t="inlineStr">
        <is>
          <t>Parfums en libre-service sans antivol, aucun inventaire tournant</t>
        </is>
      </c>
      <c r="C27" s="21" t="inlineStr">
        <is>
          <t>Remettre les boîtiers antivol sur les eaux de parfum et instaurer un inventaire tournant hebdomadaire sur les vingt références les plus sensibles</t>
        </is>
      </c>
      <c r="D27" s="21" t="inlineStr">
        <is>
          <t>Malik (réserve et réception)</t>
        </is>
      </c>
      <c r="E27" s="21" t="inlineStr">
        <is>
          <t>sous 3 semaines</t>
        </is>
      </c>
      <c r="F27" s="21" t="inlineStr">
        <is>
          <t>Démarque inconnue en % du CA, chaque semaine</t>
        </is>
      </c>
    </row>
    <row r="29" ht="40" customHeight="1">
      <c r="A29" s="22" t="inlineStr">
        <is>
          <t>Trois actions, pas cinq. Chacune avec un responsable nommé, une date de fin et un indicateur de suivi. Et surtout : la première action ne porte pas sur le chiffre d’affaires, qui allait bien — elle porte sur la marge, qui allait mal. C’est exactement ce qu’on attend d’un assistant manager.</t>
        </is>
      </c>
    </row>
  </sheetData>
  <mergeCells count="20">
    <mergeCell ref="A12:F12"/>
    <mergeCell ref="B18:F18"/>
    <mergeCell ref="B21:F21"/>
    <mergeCell ref="A2:F2"/>
    <mergeCell ref="A5:F5"/>
    <mergeCell ref="A23:F23"/>
    <mergeCell ref="A8:F8"/>
    <mergeCell ref="A17:F17"/>
    <mergeCell ref="A4:F4"/>
    <mergeCell ref="B14:F14"/>
    <mergeCell ref="A29:F29"/>
    <mergeCell ref="B13:F13"/>
    <mergeCell ref="A10:F10"/>
    <mergeCell ref="A9:F9"/>
    <mergeCell ref="B19:F19"/>
    <mergeCell ref="B20:F20"/>
    <mergeCell ref="B15:F15"/>
    <mergeCell ref="A1:F1"/>
    <mergeCell ref="A6:F6"/>
    <mergeCell ref="A7:F7"/>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2026-08-18T08:52:13Z</dcterms:created>
  <dcterms:modified xmlns:dcterms="http://purl.org/dc/terms/" xmlns:xsi="http://www.w3.org/2001/XMLSchema-instance" xsi:type="dcterms:W3CDTF">2026-08-18T08:52:13Z</dcterms:modified>
</cp:coreProperties>
</file>